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0" firstSheet="3" activeTab="3"/>
  </bookViews>
  <sheets>
    <sheet name="характеристика" sheetId="1" r:id="rId1"/>
    <sheet name="закупки" sheetId="2" r:id="rId2"/>
    <sheet name="потребительские характеристики" sheetId="3" r:id="rId3"/>
    <sheet name="аварийные отключения" sheetId="4" r:id="rId4"/>
    <sheet name="зона деятельности" sheetId="5" r:id="rId5"/>
    <sheet name="тарифы" sheetId="6" r:id="rId6"/>
    <sheet name="протяженность сетей" sheetId="7" r:id="rId7"/>
    <sheet name="трансформ" sheetId="8" r:id="rId8"/>
    <sheet name="програма " sheetId="9" r:id="rId9"/>
    <sheet name="баланс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<sst xmlns="http://schemas.openxmlformats.org/spreadsheetml/2006/main" count="417" uniqueCount="329">
  <si>
    <t xml:space="preserve">Расчетный период 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</si>
  <si>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м-на Горский, ул. Железнодорожная, ул. Рябиновая, кВтч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</si>
  <si>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 м-на "Голубой залив", кВтч</t>
  </si>
  <si>
    <t>Суммарный 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м-на Горский, ул. Железнодорожная, ул. Рябиновая, м-на "Голубой залив", кВтч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</si>
  <si>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м-на Горский, ул. Железнодорожная, ул. Рябиновая, кВтч</t>
  </si>
  <si>
    <t>окт. 13.</t>
  </si>
  <si>
    <t>с начала года</t>
  </si>
  <si>
    <t>Стоимость услуг по передаче э/энергии</t>
  </si>
  <si>
    <t>С учетом НДС</t>
  </si>
  <si>
    <t>в т.ч. СН-II</t>
  </si>
  <si>
    <t>НН</t>
  </si>
  <si>
    <t>Затраты на покупку потерь в собственных сетях</t>
  </si>
  <si>
    <t xml:space="preserve"> затраты с учетом НДС</t>
  </si>
  <si>
    <t>Объем электрической  энергии, принятой в объекты электросетевого хозяйства  ООО "Энергосети Сибири", расположенных в г. Новосибирск  на территории м-на Горский, ул. Железнодорожная, ул. Рябиновая</t>
  </si>
  <si>
    <t>тариф на покупку потерь кВт.ч. (Тариф  ОАО "Новосибирскэнергосбыт" на компнсацию потерь)</t>
  </si>
  <si>
    <t>Тариф на передачу э/э установленный  ООО "Энергосети Сибири" (Прикз № 196-ЭЭ от 11 октября 2012г.  Департамента по тарифам Новосибирской области)</t>
  </si>
  <si>
    <t>Объем электрической энергии, потребленной энергопринимающими устройствами, присоединенными к объектам электросетевого хозяйства, расположенным в г. Новосибирск на территории:  Твардовского,3 ЖБИ  кВтч</t>
  </si>
  <si>
    <t>Затраты на покупку потерь в собственных сетях руб.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</si>
  <si>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Твардовского,3 ЖБИ кВт.ч.</t>
  </si>
  <si>
    <t>Объем электрической энергии, потребленной энергопринимающими устройствами, присоединенными к объектам электросетевого хозяйства, ОАО "Новосибирскэнергосбыт"</t>
  </si>
  <si>
    <t>Затраты на покупку потерь в собственных сетях с  учетом НДС</t>
  </si>
  <si>
    <t>Основные потребительские характеристики  регулируемых товаров (работ, услуг) ООО "Энергосети Сибири"</t>
  </si>
  <si>
    <t>ул. Твардовского,3</t>
  </si>
  <si>
    <t>Горский микрорайон, ул. Железнодорожная, ул. Рябиновая. Голубой залив</t>
  </si>
  <si>
    <t>Объем потерь электрической энергии, возникших в принадлежащих ООО "Энергосети Сибири"объектах электросетевого хозяйства, расположенных в г. Новосибирск на территории Голубой залив кВт.ч.</t>
  </si>
  <si>
    <t>1.  Характеристика электросетевого хозяйства  ООО «Энергосети Сибири».</t>
  </si>
  <si>
    <t>Целью создания компании служила необходимость полноценного обслуживания электрических, тепловых  сетей  принадлежащих ООО «Компания «Сибирь-Развитие»</t>
  </si>
  <si>
    <r>
      <t xml:space="preserve">Свою деятельность  ООО «Энергосети Сибири» осуществляет на основании переданных ООО «Компания «Сибирь-Развитие», ООО «Дома Сибири» объектов электросетевого хозяйства  вместе с находящимся в них оборудованием по оформленным  договорам аренды </t>
    </r>
    <r>
      <rPr>
        <b/>
        <i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№ АР-07  от  01. 01. 2012 г., от 01.01.13г. и АР-16 от 01.01.2013г.</t>
    </r>
  </si>
  <si>
    <t>ООО «Энергосети Сибири» является полноценной сетевой организацией, осуществляющей весь комплекс услуг, присущих организации данного типа: от технологического присоединения электроустановок потребителей к эксплуатируемым Обществом электрическим сетям до оказания услуг по передаче   электрической энергии в сети уже подключенных потребителей.</t>
  </si>
  <si>
    <t xml:space="preserve">       ООО «Энергосети Сибири» получают:</t>
  </si>
  <si>
    <t>- электрическую энергию от ТЭЦ-2, ПС «Горская», Энергоблок – 16 МВт и через электрические сети  филиалов ОАО «Региональные электрические сети», а также  передает электрическую энергию транзитом через свои сети в сети  сторонних потребителей.</t>
  </si>
  <si>
    <t>Распределение  электрической энергии по внутренним  распределительным сетям ООО «Энергосети Сибири» выполняют специально обученные и аттестованные службы, обслуживающие данные сети.</t>
  </si>
  <si>
    <t>Учет   электрической энергии осуществляется через коммерческие приборы учета.</t>
  </si>
  <si>
    <t>В эксплуатации в  ООО «Энергосети Сибири» находятся:</t>
  </si>
  <si>
    <t>1. Кабельные линии 0,4 кВ – 39 940 м.</t>
  </si>
  <si>
    <t>2. Кабельные линии 10 кВ- 54 658 м.</t>
  </si>
  <si>
    <t>3. Воздушные линии 10 кВ – 3100 м.</t>
  </si>
  <si>
    <t>4. Трансформаторные подстанции – 14 шт. в каждой по два силовых трансформатора, общей мощностью  28 520 кВт.</t>
  </si>
  <si>
    <t>5. Распределительных пункта  РП-10 кВ- 3 шт.</t>
  </si>
  <si>
    <t>6. Вводных приборов учета – 390 шт.</t>
  </si>
  <si>
    <t>ООО "Энергосети Сибири"</t>
  </si>
  <si>
    <t>11.З. ИНФОРМАЦИЯ</t>
  </si>
  <si>
    <t>о способах приобретения, стоимости и объемах товаров, необходимых для оказания услуг по передаче электроэнергии</t>
  </si>
  <si>
    <t>- информация о корпоративных правилах осуществления закупок (включая использование конкурсов, аукционов);</t>
  </si>
  <si>
    <t>организация обеспечения электротехнической, кабельной продукцией осуществляется посредством запроса коммерческих предложений от нескольких поставщиков, анализа поступивших предложений по предложенным ценам, срокам, условиям поставки и заключения договоров поставки с поставщиком, предложившим наилучшие условия поставки.</t>
  </si>
  <si>
    <t>- информация о проведении закупок товаров, необходимых для производства регулируемых услуг (включая использование конкурсов, аукционов), с указанием наименований товаров и предполагаемых объемов закупок;</t>
  </si>
  <si>
    <t>правил закупок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</si>
  <si>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</si>
  <si>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№</t>
  </si>
  <si>
    <t>Объект отключения</t>
  </si>
  <si>
    <t>Вид отключения (аварийное, внеплановое)</t>
  </si>
  <si>
    <t>Причины отключения</t>
  </si>
  <si>
    <t>Дата отключения</t>
  </si>
  <si>
    <t>Время отключения</t>
  </si>
  <si>
    <t>Дата включения</t>
  </si>
  <si>
    <t>Время включения</t>
  </si>
  <si>
    <t>Дата окончания ремонта</t>
  </si>
  <si>
    <t>Мероприятия по устранению</t>
  </si>
  <si>
    <t>Объем недопоставленной в результате отключения электрической энергии</t>
  </si>
  <si>
    <t>ТП 4010 А</t>
  </si>
  <si>
    <t>аварийное</t>
  </si>
  <si>
    <t>Сгорел секционный выключатель РУ 0,4 кВ</t>
  </si>
  <si>
    <t>04.01.13 г.</t>
  </si>
  <si>
    <t>01час</t>
  </si>
  <si>
    <t>04.01.13 г</t>
  </si>
  <si>
    <t>02часов</t>
  </si>
  <si>
    <t>16.07.13 г.</t>
  </si>
  <si>
    <t>Замена секционного выключателя</t>
  </si>
  <si>
    <t>РП 3431</t>
  </si>
  <si>
    <t>Пробой изоляции КЛ 10 кВ Ф11523</t>
  </si>
  <si>
    <t>26.02.13 г.</t>
  </si>
  <si>
    <t>14ч 15 м</t>
  </si>
  <si>
    <t>15 ч 20 м</t>
  </si>
  <si>
    <t>14.06.13 г.</t>
  </si>
  <si>
    <t>востановление КЛ10 кВ установка муфт.</t>
  </si>
  <si>
    <t>КТПн400</t>
  </si>
  <si>
    <t>внеплановое</t>
  </si>
  <si>
    <t xml:space="preserve">Доливка масла в тр-р.ТО РУ 10 кВ , </t>
  </si>
  <si>
    <t>12.03.13 г.</t>
  </si>
  <si>
    <t>08 ч.</t>
  </si>
  <si>
    <t>08ч. 15 м.</t>
  </si>
  <si>
    <t>РП 4010</t>
  </si>
  <si>
    <t>Пробой изоляции КЛ 10 кВ Ф11233</t>
  </si>
  <si>
    <t>16.04.13 г.</t>
  </si>
  <si>
    <t>13ч 40 м</t>
  </si>
  <si>
    <t>15ч 10 м</t>
  </si>
  <si>
    <t>25.04.13 г.</t>
  </si>
  <si>
    <t>Востановление КЛ10 кВ установка муфт.</t>
  </si>
  <si>
    <t>ТП3432 Т-2</t>
  </si>
  <si>
    <t xml:space="preserve">К.З. КЛ 0,4 кВ Горский,82 </t>
  </si>
  <si>
    <t>04 ч 20 м</t>
  </si>
  <si>
    <t>05ч 10 м</t>
  </si>
  <si>
    <t>12.10.13 г.</t>
  </si>
  <si>
    <t>востановление КЛ0,4 кВ установка муфт.</t>
  </si>
  <si>
    <t>КТПн 3127</t>
  </si>
  <si>
    <t>К.З. Концевой муфты на ТП406</t>
  </si>
  <si>
    <t>30.04.13 г.</t>
  </si>
  <si>
    <t>08ч 30 м</t>
  </si>
  <si>
    <t>20 ч 40 м</t>
  </si>
  <si>
    <t>Замена опорных визоляторов на Тр-р</t>
  </si>
  <si>
    <t>РП 3341</t>
  </si>
  <si>
    <t xml:space="preserve">К.З. КЛ10 кВ Ф 1001 </t>
  </si>
  <si>
    <t>06.06.13 г.</t>
  </si>
  <si>
    <t>14 ч</t>
  </si>
  <si>
    <t>14 ч 25м</t>
  </si>
  <si>
    <t>Зона ответственности ЗАО "РЭС"</t>
  </si>
  <si>
    <t xml:space="preserve">К.З. КЛ10 кВ ТП3420  яч.№4 на ТП444 </t>
  </si>
  <si>
    <t>10 ч30 м</t>
  </si>
  <si>
    <t>РП 34</t>
  </si>
  <si>
    <t>К.З.КЛ 10 кВ от ГПУ</t>
  </si>
  <si>
    <t>25.07.13 г.</t>
  </si>
  <si>
    <t>21 ч</t>
  </si>
  <si>
    <t>22 ч 30 м</t>
  </si>
  <si>
    <t>В ремонте</t>
  </si>
  <si>
    <t>РП 3920</t>
  </si>
  <si>
    <t>Обрыв фазы ВЛ 10кВ от ПС "Инская"</t>
  </si>
  <si>
    <t>26.07.13 г</t>
  </si>
  <si>
    <t>13 ч 30 м</t>
  </si>
  <si>
    <t xml:space="preserve">14 ч </t>
  </si>
  <si>
    <t>К.З. КЛ 0,4 квВ ТрансБакар</t>
  </si>
  <si>
    <t>02.10.13 г.</t>
  </si>
  <si>
    <t>9ч</t>
  </si>
  <si>
    <t>13 ч30 м</t>
  </si>
  <si>
    <t>Востановление КЛ 0,4 кВ установленны муфты 0,4 кВ</t>
  </si>
  <si>
    <t>К.З. КЛ 10 кВ Ф11523</t>
  </si>
  <si>
    <t>25.10.13 г.</t>
  </si>
  <si>
    <t>11 ч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</si>
  <si>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</si>
  <si>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 xml:space="preserve"> Зона деятельности в границах раздела балансовой принадлежности  с смежной сетевой организацией ОАО "Региональные электрические сети"  и потребителями подключенными к сетям ООО "Энергосети Сибири"</t>
  </si>
  <si>
    <t xml:space="preserve">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</t>
  </si>
  <si>
    <t xml:space="preserve">включая информацию о 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</t>
  </si>
  <si>
    <t>с указанием источника официального опубликования решения регулирующего органа об установлении тарифов;</t>
  </si>
  <si>
    <t>Индивидуальный тариф на услуги по передаче  электрической  энергии для взаиморасчетов между сетевыми организациями Обществом с ограниченной ответственностью "Энергосети Сибири" и Открытым акционерным обществом "Региональные электрические сети" на 2013 год.</t>
  </si>
  <si>
    <t>Двухставочный тариф</t>
  </si>
  <si>
    <t>Одноставочный тариф</t>
  </si>
  <si>
    <t xml:space="preserve">Приказ № 196-ЭЭ от 11 октября 2012г. Департамента по тарифам Новосибирской области  </t>
  </si>
  <si>
    <t>руб./ МВт.мес</t>
  </si>
  <si>
    <t>руб./МВт.ч</t>
  </si>
  <si>
    <t>Баланс электрической мощности по диапазонам напряжения ЭСО</t>
  </si>
  <si>
    <t>Всего</t>
  </si>
  <si>
    <t>ВН</t>
  </si>
  <si>
    <t>СН-1</t>
  </si>
  <si>
    <t>СН-2</t>
  </si>
  <si>
    <t>1.</t>
  </si>
  <si>
    <t>1.1.</t>
  </si>
  <si>
    <t>из смежной сети, всего</t>
  </si>
  <si>
    <t>1.2.</t>
  </si>
  <si>
    <t>2.</t>
  </si>
  <si>
    <t>4.</t>
  </si>
  <si>
    <t>4.4.</t>
  </si>
  <si>
    <t>Факт 2013 (11 месяцев) года</t>
  </si>
  <si>
    <t xml:space="preserve">Поступление эл.энергии в сеть , ВСЕГО </t>
  </si>
  <si>
    <t xml:space="preserve">    в том числе из сети</t>
  </si>
  <si>
    <t>МСК</t>
  </si>
  <si>
    <t>СН1</t>
  </si>
  <si>
    <t>СН2</t>
  </si>
  <si>
    <t xml:space="preserve">от электростанций ПЭ </t>
  </si>
  <si>
    <t xml:space="preserve">Потери электроэнергии  ООО "ОЭС" в сети </t>
  </si>
  <si>
    <t>то же в % (п.2 /п.1.)</t>
  </si>
  <si>
    <t xml:space="preserve">Отпуск из сети </t>
  </si>
  <si>
    <t>Полезный отпуск из сети</t>
  </si>
  <si>
    <t xml:space="preserve">в том числе </t>
  </si>
  <si>
    <t xml:space="preserve">в т.ч. собственным потребителям </t>
  </si>
  <si>
    <t>из них:</t>
  </si>
  <si>
    <t>Население</t>
  </si>
  <si>
    <t>Бюджетные потребители</t>
  </si>
  <si>
    <t>Прочие субабоненты</t>
  </si>
  <si>
    <t>Транзит (СЭН)</t>
  </si>
  <si>
    <t>в т.ч. собственное потребление</t>
  </si>
  <si>
    <t>Потребление эл. энергии на другие виды деятельности</t>
  </si>
  <si>
    <t>Потребление эл. энергии на Хозяйственные Нужды (если затраты в Общехоз. Расх.)</t>
  </si>
  <si>
    <t>потребителям, присоединенным к центру питания на генераторном напряжении</t>
  </si>
  <si>
    <t>потребителям оптового рынка</t>
  </si>
  <si>
    <t>сальдо переток в другие организации (СЭН)</t>
  </si>
  <si>
    <t>потребителям, рассчитывающимся  по прямым договорам</t>
  </si>
  <si>
    <t>проверка</t>
  </si>
  <si>
    <t>Полезный Отпуск, Всего</t>
  </si>
  <si>
    <t>Доля пол. отпуска на сторону</t>
  </si>
  <si>
    <t xml:space="preserve">поступление эл. энергии от других организаций </t>
  </si>
  <si>
    <t xml:space="preserve">от других поставщиков (в т.ч. с оптового рынка) </t>
  </si>
  <si>
    <t>наименование ТСО</t>
  </si>
  <si>
    <t>№ п/п</t>
  </si>
  <si>
    <t>Класс напряжения</t>
  </si>
  <si>
    <t>Протяженность, км</t>
  </si>
  <si>
    <t>Воздушные линии</t>
  </si>
  <si>
    <t>1.1</t>
  </si>
  <si>
    <t>1150 кВ</t>
  </si>
  <si>
    <t>1.2</t>
  </si>
  <si>
    <t>800 кВ</t>
  </si>
  <si>
    <t>1.3</t>
  </si>
  <si>
    <t>750 кВ</t>
  </si>
  <si>
    <t>1.4</t>
  </si>
  <si>
    <t>500 кВ</t>
  </si>
  <si>
    <t>1.5</t>
  </si>
  <si>
    <t>400 кВ</t>
  </si>
  <si>
    <t>1.6</t>
  </si>
  <si>
    <t>330 кВ</t>
  </si>
  <si>
    <t>1.7</t>
  </si>
  <si>
    <t>220 кВ</t>
  </si>
  <si>
    <t>1.8</t>
  </si>
  <si>
    <t>154 кВ</t>
  </si>
  <si>
    <t>1.9</t>
  </si>
  <si>
    <t>110 кВ</t>
  </si>
  <si>
    <t>1.10</t>
  </si>
  <si>
    <t>35 кВ</t>
  </si>
  <si>
    <t>1.11</t>
  </si>
  <si>
    <t>27,5 кВ</t>
  </si>
  <si>
    <t>1.12</t>
  </si>
  <si>
    <t>20 кВ</t>
  </si>
  <si>
    <t>1.13</t>
  </si>
  <si>
    <t>10 кВ</t>
  </si>
  <si>
    <t>1.14</t>
  </si>
  <si>
    <t>6 кВ</t>
  </si>
  <si>
    <t>1.15</t>
  </si>
  <si>
    <t>Итого от 6 кВ и выше</t>
  </si>
  <si>
    <t>1.16</t>
  </si>
  <si>
    <t>3 кВ</t>
  </si>
  <si>
    <t>1.17</t>
  </si>
  <si>
    <t>2 кВ</t>
  </si>
  <si>
    <t>1.18</t>
  </si>
  <si>
    <t>500 Вольт и ниже</t>
  </si>
  <si>
    <t>1.19</t>
  </si>
  <si>
    <t>Итого ниже 6 кВ</t>
  </si>
  <si>
    <t>1.20</t>
  </si>
  <si>
    <t>Всего по воздушным линиям</t>
  </si>
  <si>
    <t>Кабельные линии</t>
  </si>
  <si>
    <t>2.1</t>
  </si>
  <si>
    <t xml:space="preserve">   220 кВ</t>
  </si>
  <si>
    <t>2.2</t>
  </si>
  <si>
    <t xml:space="preserve">   110 кВ</t>
  </si>
  <si>
    <t>2.3</t>
  </si>
  <si>
    <t xml:space="preserve">   35 кВ</t>
  </si>
  <si>
    <t>2.4</t>
  </si>
  <si>
    <t>2.5</t>
  </si>
  <si>
    <t xml:space="preserve">   20 кВ</t>
  </si>
  <si>
    <t>2.6</t>
  </si>
  <si>
    <t xml:space="preserve">   10 кВ</t>
  </si>
  <si>
    <t>2.7</t>
  </si>
  <si>
    <t xml:space="preserve">   6 кВ</t>
  </si>
  <si>
    <t>2.8</t>
  </si>
  <si>
    <t>2.9</t>
  </si>
  <si>
    <t xml:space="preserve">   3 кВ</t>
  </si>
  <si>
    <t>2.10</t>
  </si>
  <si>
    <t xml:space="preserve">   2 кВ</t>
  </si>
  <si>
    <t>2.11</t>
  </si>
  <si>
    <t xml:space="preserve">   500 Вольт и ниже</t>
  </si>
  <si>
    <t>2.12</t>
  </si>
  <si>
    <t>2.13</t>
  </si>
  <si>
    <t>Всего по кабельным линиям</t>
  </si>
  <si>
    <t>Всего по воздушным и кабельным линиям</t>
  </si>
  <si>
    <t>Шинопроводы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</si>
  <si>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</si>
  <si>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</si>
  <si>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</si>
  <si>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</si>
  <si>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</si>
  <si>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</si>
  <si>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</si>
  <si>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</si>
  <si>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</si>
  <si>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</si>
  <si>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</si>
  <si>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</si>
  <si>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</si>
  <si>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</si>
  <si>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Всего по шинопроводам</t>
  </si>
  <si>
    <t xml:space="preserve">  Протяженность (по цепям) воздушных и кабельных линий электропередачи и шинопроводов</t>
  </si>
  <si>
    <t>Единичная мощность, кВА</t>
  </si>
  <si>
    <t>Высшее напряжение, кВ</t>
  </si>
  <si>
    <t>Количество, шт.</t>
  </si>
  <si>
    <t>Установленная мощность, кВА</t>
  </si>
  <si>
    <t>2013</t>
  </si>
  <si>
    <t>2014</t>
  </si>
  <si>
    <t>До 2500</t>
  </si>
  <si>
    <t>3-20</t>
  </si>
  <si>
    <t>27,5-35</t>
  </si>
  <si>
    <t>От 2500 до 10000</t>
  </si>
  <si>
    <t>110-154</t>
  </si>
  <si>
    <t>3.1</t>
  </si>
  <si>
    <t>От 10000 до 80000 включительно</t>
  </si>
  <si>
    <t>3.2</t>
  </si>
  <si>
    <t>3.3</t>
  </si>
  <si>
    <t>3.4</t>
  </si>
  <si>
    <t>Более 80000</t>
  </si>
  <si>
    <t>330 однофазные</t>
  </si>
  <si>
    <t>330 трехфазные</t>
  </si>
  <si>
    <t>400-500 однофазные</t>
  </si>
  <si>
    <t>400-500 трехфазные</t>
  </si>
  <si>
    <t>750-1150</t>
  </si>
  <si>
    <t>5</t>
  </si>
  <si>
    <t>Итого:</t>
  </si>
  <si>
    <t>-</t>
  </si>
  <si>
    <t>Примечание - Резервные не используемые трансформаторы,  а также специальные трансформаторы для плавки гололеда в таблицу не включаются.</t>
  </si>
  <si>
    <t xml:space="preserve">                                   Подпись</t>
  </si>
  <si>
    <t>Ф.И.О.</t>
  </si>
  <si>
    <t>Должность</t>
  </si>
  <si>
    <t xml:space="preserve">  Количество и установленная мощность трансформаторов</t>
  </si>
  <si>
    <t>Наименование мероприятий</t>
  </si>
  <si>
    <t>Срок исполнения</t>
  </si>
  <si>
    <t>Ответственная служба</t>
  </si>
  <si>
    <t>Объем мероприятий</t>
  </si>
  <si>
    <t>Годовое снижение потерь электроэнергии от внедрения мероприятий, тыс.кВт.ч/%</t>
  </si>
  <si>
    <t>начало</t>
  </si>
  <si>
    <t>окончание</t>
  </si>
  <si>
    <t>Организационные мероприятия</t>
  </si>
  <si>
    <t>Выравнивание нагрузок фаз   распределительных сетях 0,38 кВ</t>
  </si>
  <si>
    <t>2,56/0,01%</t>
  </si>
  <si>
    <t>Технические мероприятия</t>
  </si>
  <si>
    <t>Проведение работ по компенсации реактивной мощности</t>
  </si>
  <si>
    <t>1,5/0,5%</t>
  </si>
  <si>
    <t>0,586/0,51%</t>
  </si>
  <si>
    <t>Совершенствование систем расчетного и технического учета</t>
  </si>
  <si>
    <t>Установка  приборов учета нового поколения на границе раздела балансовой принадлежности с транзитными потребителями</t>
  </si>
  <si>
    <t>1,92/0,11</t>
  </si>
  <si>
    <t>2,28/0,36%</t>
  </si>
  <si>
    <t>2,4/ 0,34%</t>
  </si>
  <si>
    <t>1,694/0,52%</t>
  </si>
  <si>
    <t>Установка приборов учета на собственные нужды трансформаторных подстанций</t>
  </si>
  <si>
    <t>0,44/0,5%</t>
  </si>
  <si>
    <t>0,43/0,5%</t>
  </si>
  <si>
    <t>0,42/ 0,5%</t>
  </si>
  <si>
    <t>Замена трансформаторов тока на трансформаторы нового покаления</t>
  </si>
  <si>
    <t>0,12/ 0,49%</t>
  </si>
  <si>
    <t>СПРАВОЧНО:Всего в процентах от  фактических потерь электроэнергии</t>
  </si>
  <si>
    <t>СПРАВОЧНО: Всего в процентах от  отпуска электроэнергии в сеть</t>
  </si>
  <si>
    <t>2012</t>
  </si>
  <si>
    <t xml:space="preserve"> Программа снижения потерь электроэнергии</t>
  </si>
  <si>
    <t>закупка товаров, необходимых для производства регулируемых услуг,  осуществляется без проведения конкурсов, аукционов, но по  правилам корпоративных</t>
  </si>
  <si>
    <t xml:space="preserve"> ИНФОРМАЦИЯ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</si>
</sst>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#,##0.0"/>
    <numFmt numFmtId="182" formatCode="_-* #,##0.0_р_._-;\-* #,##0.0_р_._-;_-* &quot;-&quot;?_р_._-;_-@_-"/>
    <numFmt numFmtId="183" formatCode="#,##0.0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400]h:mm:ss\ AM/PM"/>
    <numFmt numFmtId="190" formatCode="0.000"/>
    <numFmt numFmtId="191" formatCode="0.0000"/>
    <numFmt numFmtId="192" formatCode="#,##0.000"/>
    <numFmt numFmtId="193" formatCode="_-* #,##0.000_-;\-* #,##0.000_-;_-* &quot;-&quot;??_-;_-@_-"/>
  </numFmts>
  <fonts count="63">
    <font>
      <sz val="10"/>
      <name val="Arial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0"/>
      <color indexed="8"/>
      <name val="Arial"/>
      <family val="2"/>
    </font>
    <font>
      <b/>
      <sz val="9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i/>
      <sz val="10"/>
      <name val="Times New Roman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lightDown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49" fontId="23" fillId="0" borderId="0" applyBorder="0">
      <alignment vertical="top"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180" fontId="4" fillId="0" borderId="10" xfId="62" applyNumberFormat="1" applyFont="1" applyBorder="1" applyAlignment="1">
      <alignment/>
    </xf>
    <xf numFmtId="17" fontId="6" fillId="0" borderId="11" xfId="0" applyNumberFormat="1" applyFont="1" applyFill="1" applyBorder="1" applyAlignment="1">
      <alignment horizontal="center"/>
    </xf>
    <xf numFmtId="17" fontId="6" fillId="0" borderId="12" xfId="0" applyNumberFormat="1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/>
    </xf>
    <xf numFmtId="180" fontId="4" fillId="0" borderId="14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5" xfId="62" applyNumberFormat="1" applyFont="1" applyBorder="1" applyAlignment="1">
      <alignment/>
    </xf>
    <xf numFmtId="180" fontId="4" fillId="0" borderId="16" xfId="62" applyNumberFormat="1" applyFont="1" applyBorder="1" applyAlignment="1">
      <alignment/>
    </xf>
    <xf numFmtId="17" fontId="7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181" fontId="4" fillId="0" borderId="10" xfId="62" applyNumberFormat="1" applyFont="1" applyBorder="1" applyAlignment="1">
      <alignment horizontal="center"/>
    </xf>
    <xf numFmtId="3" fontId="4" fillId="0" borderId="10" xfId="62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181" fontId="9" fillId="0" borderId="10" xfId="62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1" fontId="8" fillId="0" borderId="10" xfId="0" applyNumberFormat="1" applyFont="1" applyBorder="1" applyAlignment="1">
      <alignment horizontal="center"/>
    </xf>
    <xf numFmtId="180" fontId="8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0" fontId="11" fillId="0" borderId="10" xfId="0" applyFont="1" applyBorder="1" applyAlignment="1">
      <alignment/>
    </xf>
    <xf numFmtId="183" fontId="8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5" fillId="0" borderId="0" xfId="54" applyFont="1" applyFill="1" applyAlignment="1">
      <alignment horizontal="left"/>
      <protection/>
    </xf>
    <xf numFmtId="0" fontId="18" fillId="0" borderId="0" xfId="0" applyFont="1" applyAlignment="1" quotePrefix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/>
      <protection/>
    </xf>
    <xf numFmtId="14" fontId="0" fillId="0" borderId="10" xfId="53" applyNumberFormat="1" applyFont="1" applyBorder="1" applyAlignment="1">
      <alignment horizontal="center" vertical="center"/>
      <protection/>
    </xf>
    <xf numFmtId="189" fontId="0" fillId="0" borderId="10" xfId="53" applyNumberFormat="1" applyFont="1" applyBorder="1" applyAlignment="1">
      <alignment horizontal="center" vertical="center"/>
      <protection/>
    </xf>
    <xf numFmtId="14" fontId="0" fillId="0" borderId="10" xfId="53" applyNumberFormat="1" applyBorder="1" applyAlignment="1">
      <alignment horizontal="center" vertical="center"/>
      <protection/>
    </xf>
    <xf numFmtId="189" fontId="0" fillId="0" borderId="10" xfId="53" applyNumberFormat="1" applyBorder="1" applyAlignment="1">
      <alignment horizontal="center" vertical="center"/>
      <protection/>
    </xf>
    <xf numFmtId="0" fontId="0" fillId="0" borderId="0" xfId="0" applyFill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wrapText="1"/>
    </xf>
    <xf numFmtId="4" fontId="22" fillId="0" borderId="10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190" fontId="0" fillId="0" borderId="23" xfId="0" applyNumberFormat="1" applyBorder="1" applyAlignment="1">
      <alignment horizontal="center"/>
    </xf>
    <xf numFmtId="19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23" fillId="0" borderId="25" xfId="55" applyBorder="1" applyAlignment="1" applyProtection="1">
      <alignment vertical="top" wrapText="1"/>
      <protection/>
    </xf>
    <xf numFmtId="49" fontId="23" fillId="0" borderId="27" xfId="55" applyBorder="1" applyAlignment="1" applyProtection="1">
      <alignment vertical="top" wrapText="1"/>
      <protection/>
    </xf>
    <xf numFmtId="49" fontId="23" fillId="0" borderId="27" xfId="55" applyNumberFormat="1" applyFont="1" applyBorder="1" applyAlignment="1" applyProtection="1">
      <alignment vertical="top" wrapText="1"/>
      <protection/>
    </xf>
    <xf numFmtId="49" fontId="24" fillId="0" borderId="27" xfId="55" applyFont="1" applyBorder="1" applyAlignment="1" applyProtection="1">
      <alignment vertical="top" wrapText="1"/>
      <protection/>
    </xf>
    <xf numFmtId="49" fontId="23" fillId="0" borderId="27" xfId="55" applyFont="1" applyBorder="1" applyProtection="1">
      <alignment vertical="top"/>
      <protection/>
    </xf>
    <xf numFmtId="49" fontId="23" fillId="0" borderId="27" xfId="55" applyFont="1" applyBorder="1" applyAlignment="1" applyProtection="1">
      <alignment vertical="top" wrapText="1"/>
      <protection/>
    </xf>
    <xf numFmtId="49" fontId="23" fillId="0" borderId="27" xfId="55" applyBorder="1" applyAlignment="1" applyProtection="1">
      <alignment horizontal="left" vertical="top" wrapText="1" indent="2"/>
      <protection/>
    </xf>
    <xf numFmtId="49" fontId="23" fillId="0" borderId="27" xfId="55" applyBorder="1" applyAlignment="1" applyProtection="1">
      <alignment horizontal="left" vertical="center" wrapText="1" indent="2"/>
      <protection/>
    </xf>
    <xf numFmtId="49" fontId="23" fillId="0" borderId="27" xfId="55" applyBorder="1" applyAlignment="1" applyProtection="1">
      <alignment horizontal="left" vertical="center" wrapText="1" indent="1"/>
      <protection/>
    </xf>
    <xf numFmtId="49" fontId="23" fillId="0" borderId="27" xfId="55" applyFont="1" applyBorder="1" applyAlignment="1" applyProtection="1">
      <alignment horizontal="left" vertical="center" wrapText="1" indent="1"/>
      <protection/>
    </xf>
    <xf numFmtId="0" fontId="0" fillId="0" borderId="27" xfId="0" applyBorder="1" applyAlignment="1">
      <alignment/>
    </xf>
    <xf numFmtId="19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90" fontId="0" fillId="0" borderId="30" xfId="0" applyNumberFormat="1" applyBorder="1" applyAlignment="1">
      <alignment horizontal="center"/>
    </xf>
    <xf numFmtId="190" fontId="0" fillId="0" borderId="29" xfId="0" applyNumberFormat="1" applyBorder="1" applyAlignment="1">
      <alignment horizontal="center"/>
    </xf>
    <xf numFmtId="192" fontId="0" fillId="0" borderId="19" xfId="0" applyNumberFormat="1" applyBorder="1" applyAlignment="1">
      <alignment horizontal="center"/>
    </xf>
    <xf numFmtId="192" fontId="0" fillId="0" borderId="31" xfId="0" applyNumberFormat="1" applyBorder="1" applyAlignment="1">
      <alignment horizontal="center"/>
    </xf>
    <xf numFmtId="192" fontId="0" fillId="0" borderId="3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192" fontId="0" fillId="0" borderId="29" xfId="0" applyNumberFormat="1" applyBorder="1" applyAlignment="1">
      <alignment horizontal="center"/>
    </xf>
    <xf numFmtId="192" fontId="0" fillId="0" borderId="28" xfId="0" applyNumberFormat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2" fillId="33" borderId="33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5" fillId="0" borderId="34" xfId="0" applyNumberFormat="1" applyFont="1" applyBorder="1" applyAlignment="1" applyProtection="1">
      <alignment horizontal="center"/>
      <protection/>
    </xf>
    <xf numFmtId="0" fontId="15" fillId="0" borderId="35" xfId="0" applyNumberFormat="1" applyFont="1" applyBorder="1" applyAlignment="1" applyProtection="1">
      <alignment horizontal="center"/>
      <protection/>
    </xf>
    <xf numFmtId="49" fontId="22" fillId="0" borderId="23" xfId="0" applyNumberFormat="1" applyFont="1" applyBorder="1" applyAlignment="1" applyProtection="1">
      <alignment/>
      <protection/>
    </xf>
    <xf numFmtId="49" fontId="22" fillId="0" borderId="18" xfId="0" applyNumberFormat="1" applyFont="1" applyBorder="1" applyAlignment="1" applyProtection="1">
      <alignment/>
      <protection/>
    </xf>
    <xf numFmtId="193" fontId="22" fillId="34" borderId="18" xfId="0" applyNumberFormat="1" applyFont="1" applyFill="1" applyBorder="1" applyAlignment="1" applyProtection="1">
      <alignment/>
      <protection/>
    </xf>
    <xf numFmtId="49" fontId="22" fillId="0" borderId="10" xfId="0" applyNumberFormat="1" applyFont="1" applyBorder="1" applyAlignment="1" applyProtection="1">
      <alignment/>
      <protection/>
    </xf>
    <xf numFmtId="193" fontId="22" fillId="34" borderId="10" xfId="0" applyNumberFormat="1" applyFont="1" applyFill="1" applyBorder="1" applyAlignment="1" applyProtection="1">
      <alignment/>
      <protection/>
    </xf>
    <xf numFmtId="49" fontId="25" fillId="0" borderId="10" xfId="0" applyNumberFormat="1" applyFont="1" applyBorder="1" applyAlignment="1" applyProtection="1">
      <alignment/>
      <protection/>
    </xf>
    <xf numFmtId="193" fontId="15" fillId="35" borderId="10" xfId="0" applyNumberFormat="1" applyFont="1" applyFill="1" applyBorder="1" applyAlignment="1" applyProtection="1">
      <alignment horizontal="center"/>
      <protection/>
    </xf>
    <xf numFmtId="49" fontId="25" fillId="0" borderId="36" xfId="0" applyNumberFormat="1" applyFont="1" applyBorder="1" applyAlignment="1" applyProtection="1">
      <alignment/>
      <protection/>
    </xf>
    <xf numFmtId="193" fontId="15" fillId="35" borderId="36" xfId="0" applyNumberFormat="1" applyFont="1" applyFill="1" applyBorder="1" applyAlignment="1" applyProtection="1">
      <alignment horizontal="center"/>
      <protection/>
    </xf>
    <xf numFmtId="0" fontId="15" fillId="0" borderId="28" xfId="0" applyNumberFormat="1" applyFont="1" applyBorder="1" applyAlignment="1" applyProtection="1">
      <alignment horizontal="center"/>
      <protection/>
    </xf>
    <xf numFmtId="49" fontId="26" fillId="0" borderId="0" xfId="0" applyNumberFormat="1" applyFont="1" applyAlignment="1" applyProtection="1">
      <alignment/>
      <protection/>
    </xf>
    <xf numFmtId="49" fontId="25" fillId="0" borderId="10" xfId="0" applyNumberFormat="1" applyFont="1" applyFill="1" applyBorder="1" applyAlignment="1" applyProtection="1">
      <alignment/>
      <protection/>
    </xf>
    <xf numFmtId="49" fontId="22" fillId="0" borderId="10" xfId="0" applyNumberFormat="1" applyFont="1" applyFill="1" applyBorder="1" applyAlignment="1" applyProtection="1">
      <alignment/>
      <protection/>
    </xf>
    <xf numFmtId="49" fontId="22" fillId="0" borderId="0" xfId="0" applyNumberFormat="1" applyFont="1" applyAlignment="1" applyProtection="1">
      <alignment/>
      <protection/>
    </xf>
    <xf numFmtId="0" fontId="15" fillId="0" borderId="23" xfId="0" applyNumberFormat="1" applyFont="1" applyBorder="1" applyAlignment="1" applyProtection="1">
      <alignment horizontal="center"/>
      <protection/>
    </xf>
    <xf numFmtId="49" fontId="15" fillId="0" borderId="36" xfId="0" applyNumberFormat="1" applyFont="1" applyFill="1" applyBorder="1" applyAlignment="1" applyProtection="1">
      <alignment vertical="center" wrapText="1"/>
      <protection/>
    </xf>
    <xf numFmtId="193" fontId="15" fillId="35" borderId="36" xfId="0" applyNumberFormat="1" applyFont="1" applyFill="1" applyBorder="1" applyAlignment="1" applyProtection="1">
      <alignment horizontal="center" vertical="center"/>
      <protection/>
    </xf>
    <xf numFmtId="49" fontId="22" fillId="0" borderId="18" xfId="0" applyNumberFormat="1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/>
      <protection/>
    </xf>
    <xf numFmtId="49" fontId="22" fillId="0" borderId="20" xfId="0" applyNumberFormat="1" applyFont="1" applyBorder="1" applyAlignment="1" applyProtection="1">
      <alignment/>
      <protection/>
    </xf>
    <xf numFmtId="0" fontId="25" fillId="0" borderId="21" xfId="0" applyFont="1" applyFill="1" applyBorder="1" applyAlignment="1" applyProtection="1">
      <alignment/>
      <protection/>
    </xf>
    <xf numFmtId="193" fontId="15" fillId="35" borderId="21" xfId="0" applyNumberFormat="1" applyFont="1" applyFill="1" applyBorder="1" applyAlignment="1" applyProtection="1">
      <alignment horizontal="center"/>
      <protection/>
    </xf>
    <xf numFmtId="49" fontId="15" fillId="0" borderId="32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/>
    </xf>
    <xf numFmtId="49" fontId="0" fillId="0" borderId="0" xfId="0" applyNumberFormat="1" applyAlignment="1">
      <alignment/>
    </xf>
    <xf numFmtId="0" fontId="15" fillId="0" borderId="37" xfId="0" applyNumberFormat="1" applyFont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/>
    </xf>
    <xf numFmtId="3" fontId="22" fillId="34" borderId="16" xfId="0" applyNumberFormat="1" applyFont="1" applyFill="1" applyBorder="1" applyAlignment="1" applyProtection="1">
      <alignment horizontal="center"/>
      <protection/>
    </xf>
    <xf numFmtId="49" fontId="22" fillId="0" borderId="28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/>
    </xf>
    <xf numFmtId="3" fontId="22" fillId="34" borderId="40" xfId="0" applyNumberFormat="1" applyFont="1" applyFill="1" applyBorder="1" applyAlignment="1" applyProtection="1">
      <alignment/>
      <protection/>
    </xf>
    <xf numFmtId="3" fontId="22" fillId="34" borderId="41" xfId="0" applyNumberFormat="1" applyFont="1" applyFill="1" applyBorder="1" applyAlignment="1" applyProtection="1">
      <alignment/>
      <protection/>
    </xf>
    <xf numFmtId="3" fontId="22" fillId="0" borderId="24" xfId="0" applyNumberFormat="1" applyFont="1" applyBorder="1" applyAlignment="1" applyProtection="1">
      <alignment/>
      <protection/>
    </xf>
    <xf numFmtId="49" fontId="22" fillId="0" borderId="23" xfId="0" applyNumberFormat="1" applyFont="1" applyBorder="1" applyAlignment="1">
      <alignment horizontal="center"/>
    </xf>
    <xf numFmtId="49" fontId="22" fillId="0" borderId="27" xfId="0" applyNumberFormat="1" applyFont="1" applyBorder="1" applyAlignment="1">
      <alignment/>
    </xf>
    <xf numFmtId="0" fontId="22" fillId="0" borderId="27" xfId="0" applyNumberFormat="1" applyFont="1" applyBorder="1" applyAlignment="1">
      <alignment horizontal="left"/>
    </xf>
    <xf numFmtId="3" fontId="22" fillId="34" borderId="27" xfId="0" applyNumberFormat="1" applyFont="1" applyFill="1" applyBorder="1" applyAlignment="1" applyProtection="1">
      <alignment/>
      <protection/>
    </xf>
    <xf numFmtId="3" fontId="22" fillId="34" borderId="42" xfId="0" applyNumberFormat="1" applyFont="1" applyFill="1" applyBorder="1" applyAlignment="1" applyProtection="1">
      <alignment/>
      <protection/>
    </xf>
    <xf numFmtId="3" fontId="22" fillId="0" borderId="43" xfId="0" applyNumberFormat="1" applyFont="1" applyBorder="1" applyAlignment="1" applyProtection="1">
      <alignment/>
      <protection/>
    </xf>
    <xf numFmtId="49" fontId="15" fillId="0" borderId="44" xfId="0" applyNumberFormat="1" applyFont="1" applyBorder="1" applyAlignment="1">
      <alignment horizontal="center"/>
    </xf>
    <xf numFmtId="49" fontId="15" fillId="0" borderId="36" xfId="0" applyNumberFormat="1" applyFont="1" applyBorder="1" applyAlignment="1">
      <alignment/>
    </xf>
    <xf numFmtId="49" fontId="15" fillId="0" borderId="40" xfId="0" applyNumberFormat="1" applyFont="1" applyBorder="1" applyAlignment="1">
      <alignment horizontal="center"/>
    </xf>
    <xf numFmtId="3" fontId="15" fillId="35" borderId="10" xfId="0" applyNumberFormat="1" applyFont="1" applyFill="1" applyBorder="1" applyAlignment="1">
      <alignment/>
    </xf>
    <xf numFmtId="49" fontId="22" fillId="0" borderId="0" xfId="0" applyNumberFormat="1" applyFont="1" applyAlignment="1">
      <alignment/>
    </xf>
    <xf numFmtId="0" fontId="22" fillId="0" borderId="38" xfId="0" applyFont="1" applyFill="1" applyBorder="1" applyAlignment="1">
      <alignment horizontal="justify" vertical="top" wrapText="1"/>
    </xf>
    <xf numFmtId="0" fontId="22" fillId="33" borderId="38" xfId="0" applyFont="1" applyFill="1" applyBorder="1" applyAlignment="1">
      <alignment horizontal="left" vertical="top" wrapText="1"/>
    </xf>
    <xf numFmtId="0" fontId="22" fillId="0" borderId="38" xfId="0" applyFont="1" applyFill="1" applyBorder="1" applyAlignment="1">
      <alignment/>
    </xf>
    <xf numFmtId="0" fontId="22" fillId="33" borderId="38" xfId="0" applyFont="1" applyFill="1" applyBorder="1" applyAlignment="1">
      <alignment horizontal="center"/>
    </xf>
    <xf numFmtId="49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49" fontId="22" fillId="0" borderId="42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35" borderId="36" xfId="0" applyNumberFormat="1" applyFont="1" applyFill="1" applyBorder="1" applyAlignment="1">
      <alignment horizontal="center" wrapText="1"/>
    </xf>
    <xf numFmtId="0" fontId="15" fillId="0" borderId="45" xfId="0" applyNumberFormat="1" applyFont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0" borderId="47" xfId="0" applyNumberFormat="1" applyFont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/>
    </xf>
    <xf numFmtId="49" fontId="22" fillId="0" borderId="14" xfId="0" applyNumberFormat="1" applyFont="1" applyBorder="1" applyAlignment="1">
      <alignment/>
    </xf>
    <xf numFmtId="1" fontId="0" fillId="0" borderId="19" xfId="0" applyNumberFormat="1" applyFont="1" applyFill="1" applyBorder="1" applyAlignment="1" applyProtection="1">
      <alignment/>
      <protection/>
    </xf>
    <xf numFmtId="1" fontId="0" fillId="0" borderId="31" xfId="0" applyNumberFormat="1" applyFont="1" applyFill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/>
    </xf>
    <xf numFmtId="49" fontId="22" fillId="34" borderId="23" xfId="0" applyNumberFormat="1" applyFont="1" applyFill="1" applyBorder="1" applyAlignment="1">
      <alignment/>
    </xf>
    <xf numFmtId="0" fontId="28" fillId="34" borderId="0" xfId="0" applyFont="1" applyFill="1" applyAlignment="1">
      <alignment horizontal="left" wrapText="1"/>
    </xf>
    <xf numFmtId="49" fontId="22" fillId="34" borderId="10" xfId="0" applyNumberFormat="1" applyFont="1" applyFill="1" applyBorder="1" applyAlignment="1">
      <alignment/>
    </xf>
    <xf numFmtId="49" fontId="22" fillId="34" borderId="27" xfId="0" applyNumberFormat="1" applyFont="1" applyFill="1" applyBorder="1" applyAlignment="1">
      <alignment/>
    </xf>
    <xf numFmtId="2" fontId="0" fillId="34" borderId="23" xfId="0" applyNumberFormat="1" applyFon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/>
      <protection/>
    </xf>
    <xf numFmtId="2" fontId="0" fillId="34" borderId="10" xfId="0" applyNumberFormat="1" applyFont="1" applyFill="1" applyBorder="1" applyAlignment="1" applyProtection="1">
      <alignment/>
      <protection/>
    </xf>
    <xf numFmtId="2" fontId="0" fillId="34" borderId="24" xfId="0" applyNumberFormat="1" applyFont="1" applyFill="1" applyBorder="1" applyAlignment="1" applyProtection="1">
      <alignment/>
      <protection/>
    </xf>
    <xf numFmtId="0" fontId="15" fillId="0" borderId="23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2" fontId="0" fillId="0" borderId="23" xfId="0" applyNumberFormat="1" applyFon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2" fontId="0" fillId="34" borderId="10" xfId="0" applyNumberFormat="1" applyFill="1" applyBorder="1" applyAlignment="1" applyProtection="1">
      <alignment horizontal="center"/>
      <protection/>
    </xf>
    <xf numFmtId="2" fontId="0" fillId="34" borderId="24" xfId="0" applyNumberFormat="1" applyFill="1" applyBorder="1" applyAlignment="1" applyProtection="1">
      <alignment horizontal="center"/>
      <protection/>
    </xf>
    <xf numFmtId="49" fontId="22" fillId="34" borderId="10" xfId="0" applyNumberFormat="1" applyFont="1" applyFill="1" applyBorder="1" applyAlignment="1">
      <alignment wrapText="1"/>
    </xf>
    <xf numFmtId="2" fontId="0" fillId="34" borderId="24" xfId="0" applyNumberFormat="1" applyFill="1" applyBorder="1" applyAlignment="1" applyProtection="1">
      <alignment/>
      <protection/>
    </xf>
    <xf numFmtId="49" fontId="22" fillId="36" borderId="10" xfId="0" applyNumberFormat="1" applyFont="1" applyFill="1" applyBorder="1" applyAlignment="1">
      <alignment/>
    </xf>
    <xf numFmtId="49" fontId="22" fillId="36" borderId="27" xfId="0" applyNumberFormat="1" applyFont="1" applyFill="1" applyBorder="1" applyAlignment="1">
      <alignment/>
    </xf>
    <xf numFmtId="49" fontId="22" fillId="0" borderId="23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wrapText="1"/>
    </xf>
    <xf numFmtId="49" fontId="22" fillId="0" borderId="20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wrapText="1"/>
    </xf>
    <xf numFmtId="49" fontId="22" fillId="36" borderId="21" xfId="0" applyNumberFormat="1" applyFont="1" applyFill="1" applyBorder="1" applyAlignment="1">
      <alignment/>
    </xf>
    <xf numFmtId="49" fontId="22" fillId="36" borderId="26" xfId="0" applyNumberFormat="1" applyFont="1" applyFill="1" applyBorder="1" applyAlignment="1">
      <alignment/>
    </xf>
    <xf numFmtId="2" fontId="0" fillId="34" borderId="20" xfId="0" applyNumberFormat="1" applyFont="1" applyFill="1" applyBorder="1" applyAlignment="1" applyProtection="1">
      <alignment/>
      <protection/>
    </xf>
    <xf numFmtId="2" fontId="0" fillId="34" borderId="21" xfId="0" applyNumberFormat="1" applyFont="1" applyFill="1" applyBorder="1" applyAlignment="1" applyProtection="1">
      <alignment/>
      <protection/>
    </xf>
    <xf numFmtId="2" fontId="0" fillId="34" borderId="22" xfId="0" applyNumberFormat="1" applyFont="1" applyFill="1" applyBorder="1" applyAlignment="1" applyProtection="1">
      <alignment/>
      <protection/>
    </xf>
    <xf numFmtId="0" fontId="18" fillId="0" borderId="0" xfId="0" applyFont="1" applyAlignment="1" quotePrefix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15" fillId="0" borderId="0" xfId="54" applyFont="1" applyFill="1" applyAlignment="1">
      <alignment horizontal="center" wrapText="1"/>
      <protection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5" fillId="0" borderId="10" xfId="52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2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27" xfId="52" applyFont="1" applyFill="1" applyBorder="1" applyAlignment="1">
      <alignment horizontal="center" wrapText="1"/>
      <protection/>
    </xf>
    <xf numFmtId="0" fontId="5" fillId="0" borderId="39" xfId="52" applyFont="1" applyFill="1" applyBorder="1" applyAlignment="1">
      <alignment horizontal="center" wrapText="1"/>
      <protection/>
    </xf>
    <xf numFmtId="0" fontId="5" fillId="0" borderId="41" xfId="52" applyFont="1" applyFill="1" applyBorder="1" applyAlignment="1">
      <alignment horizontal="center" wrapText="1"/>
      <protection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5" xfId="52" applyFont="1" applyFill="1" applyBorder="1" applyAlignment="1">
      <alignment horizontal="center" vertical="center" wrapText="1"/>
      <protection/>
    </xf>
    <xf numFmtId="0" fontId="5" fillId="0" borderId="38" xfId="52" applyFont="1" applyFill="1" applyBorder="1" applyAlignment="1">
      <alignment horizontal="center" vertical="center" wrapText="1"/>
      <protection/>
    </xf>
    <xf numFmtId="0" fontId="5" fillId="0" borderId="52" xfId="52" applyFont="1" applyFill="1" applyBorder="1" applyAlignment="1">
      <alignment horizontal="center" vertical="center" wrapText="1"/>
      <protection/>
    </xf>
    <xf numFmtId="0" fontId="12" fillId="0" borderId="51" xfId="0" applyFont="1" applyBorder="1" applyAlignment="1">
      <alignment horizontal="left" wrapText="1"/>
    </xf>
    <xf numFmtId="0" fontId="13" fillId="0" borderId="38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190" fontId="1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53" xfId="0" applyNumberFormat="1" applyFont="1" applyFill="1" applyBorder="1" applyAlignment="1" applyProtection="1">
      <alignment horizontal="center"/>
      <protection/>
    </xf>
    <xf numFmtId="49" fontId="15" fillId="0" borderId="24" xfId="0" applyNumberFormat="1" applyFont="1" applyFill="1" applyBorder="1" applyAlignment="1" applyProtection="1">
      <alignment horizontal="center"/>
      <protection/>
    </xf>
    <xf numFmtId="0" fontId="13" fillId="33" borderId="38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center"/>
      <protection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 applyProtection="1">
      <alignment horizontal="center" vertical="center"/>
      <protection/>
    </xf>
    <xf numFmtId="0" fontId="13" fillId="33" borderId="38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49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12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0" applyNumberFormat="1" applyFont="1" applyFill="1" applyBorder="1" applyAlignment="1" applyProtection="1">
      <alignment horizontal="center" vertical="center" wrapText="1"/>
      <protection/>
    </xf>
    <xf numFmtId="49" fontId="22" fillId="0" borderId="31" xfId="0" applyNumberFormat="1" applyFont="1" applyFill="1" applyBorder="1" applyAlignment="1" applyProtection="1">
      <alignment horizontal="center" vertical="center" wrapText="1"/>
      <protection/>
    </xf>
    <xf numFmtId="3" fontId="22" fillId="34" borderId="25" xfId="0" applyNumberFormat="1" applyFont="1" applyFill="1" applyBorder="1" applyAlignment="1" applyProtection="1">
      <alignment horizontal="center"/>
      <protection/>
    </xf>
    <xf numFmtId="3" fontId="22" fillId="34" borderId="32" xfId="0" applyNumberFormat="1" applyFont="1" applyFill="1" applyBorder="1" applyAlignment="1" applyProtection="1">
      <alignment horizontal="center"/>
      <protection/>
    </xf>
    <xf numFmtId="49" fontId="15" fillId="0" borderId="47" xfId="0" applyNumberFormat="1" applyFont="1" applyBorder="1" applyAlignment="1">
      <alignment horizontal="center" wrapText="1"/>
    </xf>
    <xf numFmtId="49" fontId="15" fillId="0" borderId="46" xfId="0" applyNumberFormat="1" applyFont="1" applyBorder="1" applyAlignment="1">
      <alignment horizontal="center" wrapText="1"/>
    </xf>
    <xf numFmtId="49" fontId="15" fillId="0" borderId="55" xfId="0" applyNumberFormat="1" applyFont="1" applyBorder="1" applyAlignment="1">
      <alignment horizontal="center" wrapText="1"/>
    </xf>
    <xf numFmtId="49" fontId="15" fillId="0" borderId="56" xfId="0" applyNumberFormat="1" applyFont="1" applyBorder="1" applyAlignment="1">
      <alignment horizontal="center" wrapText="1"/>
    </xf>
    <xf numFmtId="49" fontId="15" fillId="0" borderId="57" xfId="0" applyNumberFormat="1" applyFont="1" applyBorder="1" applyAlignment="1">
      <alignment horizontal="center" wrapText="1"/>
    </xf>
    <xf numFmtId="49" fontId="15" fillId="0" borderId="5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3" fontId="15" fillId="35" borderId="27" xfId="0" applyNumberFormat="1" applyFont="1" applyFill="1" applyBorder="1" applyAlignment="1">
      <alignment horizontal="center"/>
    </xf>
    <xf numFmtId="3" fontId="15" fillId="35" borderId="29" xfId="0" applyNumberFormat="1" applyFont="1" applyFill="1" applyBorder="1" applyAlignment="1">
      <alignment horizontal="center"/>
    </xf>
    <xf numFmtId="49" fontId="27" fillId="0" borderId="59" xfId="0" applyNumberFormat="1" applyFont="1" applyFill="1" applyBorder="1" applyAlignment="1" applyProtection="1">
      <alignment wrapText="1"/>
      <protection/>
    </xf>
    <xf numFmtId="49" fontId="27" fillId="0" borderId="60" xfId="0" applyNumberFormat="1" applyFont="1" applyFill="1" applyBorder="1" applyAlignment="1" applyProtection="1">
      <alignment wrapText="1"/>
      <protection/>
    </xf>
    <xf numFmtId="0" fontId="22" fillId="0" borderId="54" xfId="0" applyFont="1" applyFill="1" applyBorder="1" applyAlignment="1">
      <alignment horizontal="left" vertical="top" wrapText="1"/>
    </xf>
    <xf numFmtId="0" fontId="22" fillId="0" borderId="54" xfId="0" applyFont="1" applyFill="1" applyBorder="1" applyAlignment="1">
      <alignment horizontal="center" vertical="top" wrapText="1"/>
    </xf>
    <xf numFmtId="49" fontId="22" fillId="0" borderId="47" xfId="0" applyNumberFormat="1" applyFont="1" applyFill="1" applyBorder="1" applyAlignment="1" applyProtection="1">
      <alignment horizontal="center" vertical="center" wrapText="1"/>
      <protection/>
    </xf>
    <xf numFmtId="49" fontId="22" fillId="0" borderId="46" xfId="0" applyNumberFormat="1" applyFont="1" applyFill="1" applyBorder="1" applyAlignment="1" applyProtection="1">
      <alignment horizontal="center" vertical="center" wrapText="1"/>
      <protection/>
    </xf>
    <xf numFmtId="49" fontId="22" fillId="0" borderId="25" xfId="0" applyNumberFormat="1" applyFont="1" applyBorder="1" applyAlignment="1">
      <alignment horizont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33" borderId="38" xfId="0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49" fontId="22" fillId="0" borderId="63" xfId="0" applyNumberFormat="1" applyFont="1" applyFill="1" applyBorder="1" applyAlignment="1" applyProtection="1">
      <alignment horizontal="center" vertical="center"/>
      <protection/>
    </xf>
    <xf numFmtId="49" fontId="22" fillId="0" borderId="45" xfId="0" applyNumberFormat="1" applyFont="1" applyFill="1" applyBorder="1" applyAlignment="1" applyProtection="1">
      <alignment horizontal="center" vertical="center"/>
      <protection/>
    </xf>
    <xf numFmtId="49" fontId="22" fillId="0" borderId="47" xfId="0" applyNumberFormat="1" applyFont="1" applyFill="1" applyBorder="1" applyAlignment="1" applyProtection="1">
      <alignment horizontal="center" vertical="center"/>
      <protection/>
    </xf>
    <xf numFmtId="49" fontId="22" fillId="0" borderId="46" xfId="0" applyNumberFormat="1" applyFont="1" applyFill="1" applyBorder="1" applyAlignment="1" applyProtection="1">
      <alignment horizontal="center" vertical="center"/>
      <protection/>
    </xf>
    <xf numFmtId="49" fontId="22" fillId="0" borderId="62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49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Динамика тарифа МУП ТЭС пер.э.эн." xfId="54"/>
    <cellStyle name="Обычный_Форма баланса 2009 для тарифов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bat\&#1076;&#1086;&#1082;&#1091;&#1084;&#1077;&#1085;&#1090;&#1099;%20&#1076;&#1083;&#1103;%20&#1076;&#1077;&#1087;&#1072;&#1088;&#1090;&#1072;&#1084;&#1077;&#1085;&#1090;&#1072;\&#1044;&#1086;&#1083;&#1075;&#1086;&#1089;&#1088;&#1086;&#1095;&#1085;&#1099;&#1081;%20&#1090;&#1072;&#1088;&#1080;&#1092;&#1075;.%20&#1087;&#1086;&#1089;&#1083;&#1077;&#1076;&#1085;&#1080;&#1081;%20&#1074;&#1072;&#1088;&#1080;&#1072;&#1085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Таблица 1"/>
      <sheetName val="Таблица 2"/>
      <sheetName val="Таблица 2А"/>
      <sheetName val="Таблица 3"/>
      <sheetName val="Таблица 4"/>
      <sheetName val="Таблица 4А"/>
      <sheetName val="Таблица 5"/>
      <sheetName val="Таблица 6"/>
      <sheetName val="Таблица 7"/>
      <sheetName val="Таблица 8"/>
      <sheetName val="Таблица 9"/>
      <sheetName val="Динамика основных показателей"/>
      <sheetName val="Предложение на утверждение"/>
      <sheetName val="метролог. потер."/>
      <sheetName val="Нагруз. 10 кВ"/>
      <sheetName val="УПП_1"/>
      <sheetName val="Нагруз. пот. 0,4 кВ"/>
    </sheetNames>
    <sheetDataSet>
      <sheetData sheetId="1">
        <row r="4">
          <cell r="B4" t="str">
            <v>ООО "Энергосети Сибири"</v>
          </cell>
        </row>
        <row r="43">
          <cell r="C4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7">
      <selection activeCell="A45" sqref="A45"/>
    </sheetView>
  </sheetViews>
  <sheetFormatPr defaultColWidth="9.140625" defaultRowHeight="12.75"/>
  <cols>
    <col min="1" max="1" width="109.00390625" style="0" customWidth="1"/>
  </cols>
  <sheetData>
    <row r="1" s="27" customFormat="1" ht="15.75">
      <c r="A1" s="26" t="s">
        <v>25</v>
      </c>
    </row>
    <row r="2" s="27" customFormat="1" ht="15.75">
      <c r="A2" s="26"/>
    </row>
    <row r="3" s="27" customFormat="1" ht="47.25" customHeight="1">
      <c r="A3" s="26" t="s">
        <v>26</v>
      </c>
    </row>
    <row r="4" s="27" customFormat="1" ht="78.75" customHeight="1">
      <c r="A4" s="26" t="s">
        <v>27</v>
      </c>
    </row>
    <row r="5" s="27" customFormat="1" ht="78.75" customHeight="1">
      <c r="A5" s="26" t="s">
        <v>28</v>
      </c>
    </row>
    <row r="6" s="27" customFormat="1" ht="15.75" customHeight="1">
      <c r="A6" s="26" t="s">
        <v>29</v>
      </c>
    </row>
    <row r="7" s="27" customFormat="1" ht="63" customHeight="1">
      <c r="A7" s="26" t="s">
        <v>30</v>
      </c>
    </row>
    <row r="8" s="27" customFormat="1" ht="54" customHeight="1">
      <c r="A8" s="26" t="s">
        <v>31</v>
      </c>
    </row>
    <row r="9" s="27" customFormat="1" ht="31.5" customHeight="1">
      <c r="A9" s="26" t="s">
        <v>32</v>
      </c>
    </row>
    <row r="10" s="27" customFormat="1" ht="15.75" customHeight="1">
      <c r="A10" s="26" t="s">
        <v>33</v>
      </c>
    </row>
    <row r="11" s="27" customFormat="1" ht="15.75" customHeight="1">
      <c r="A11" s="26" t="s">
        <v>34</v>
      </c>
    </row>
    <row r="12" s="27" customFormat="1" ht="15.75" customHeight="1">
      <c r="A12" s="26" t="s">
        <v>35</v>
      </c>
    </row>
    <row r="13" s="27" customFormat="1" ht="15.75" customHeight="1">
      <c r="A13" s="26" t="s">
        <v>36</v>
      </c>
    </row>
    <row r="14" s="27" customFormat="1" ht="31.5" customHeight="1">
      <c r="A14" s="26" t="s">
        <v>37</v>
      </c>
    </row>
    <row r="15" s="27" customFormat="1" ht="15.75" customHeight="1">
      <c r="A15" s="26" t="s">
        <v>38</v>
      </c>
    </row>
    <row r="16" s="27" customFormat="1" ht="15.75" customHeight="1">
      <c r="A16" s="26" t="s">
        <v>39</v>
      </c>
    </row>
    <row r="17" s="27" customFormat="1" ht="15.75">
      <c r="A17" s="28"/>
    </row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  <row r="24" s="27" customFormat="1" ht="12.75"/>
    <row r="25" s="27" customFormat="1" ht="12.75"/>
    <row r="26" s="27" customFormat="1" ht="12.75"/>
    <row r="27" s="27" customFormat="1" ht="12.75"/>
    <row r="28" s="27" customFormat="1" ht="12.75"/>
    <row r="29" s="27" customFormat="1" ht="12.75"/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9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6.8515625" style="0" customWidth="1"/>
    <col min="2" max="2" width="40.57421875" style="0" customWidth="1"/>
    <col min="3" max="3" width="10.57421875" style="0" customWidth="1"/>
    <col min="4" max="4" width="11.421875" style="0" customWidth="1"/>
    <col min="5" max="5" width="12.140625" style="0" customWidth="1"/>
    <col min="6" max="6" width="11.421875" style="0" customWidth="1"/>
    <col min="7" max="7" width="15.8515625" style="0" customWidth="1"/>
  </cols>
  <sheetData>
    <row r="2" spans="1:7" ht="12.75">
      <c r="A2" s="192" t="s">
        <v>138</v>
      </c>
      <c r="B2" s="192"/>
      <c r="C2" s="192"/>
      <c r="D2" s="192"/>
      <c r="E2" s="192"/>
      <c r="F2" s="192"/>
      <c r="G2" s="192"/>
    </row>
    <row r="3" ht="13.5" thickBot="1"/>
    <row r="4" spans="1:7" ht="33.75" customHeight="1">
      <c r="A4" s="47"/>
      <c r="B4" s="61"/>
      <c r="C4" s="267" t="s">
        <v>150</v>
      </c>
      <c r="D4" s="268"/>
      <c r="E4" s="268"/>
      <c r="F4" s="268"/>
      <c r="G4" s="269"/>
    </row>
    <row r="5" spans="1:7" ht="13.5" thickBot="1">
      <c r="A5" s="48"/>
      <c r="B5" s="62"/>
      <c r="C5" s="49" t="s">
        <v>139</v>
      </c>
      <c r="D5" s="50" t="s">
        <v>140</v>
      </c>
      <c r="E5" s="50" t="s">
        <v>141</v>
      </c>
      <c r="F5" s="50" t="s">
        <v>142</v>
      </c>
      <c r="G5" s="51" t="s">
        <v>10</v>
      </c>
    </row>
    <row r="6" spans="1:7" ht="27.75" customHeight="1">
      <c r="A6" s="59" t="s">
        <v>143</v>
      </c>
      <c r="B6" s="63" t="s">
        <v>151</v>
      </c>
      <c r="C6" s="78">
        <f>C7</f>
        <v>24.326</v>
      </c>
      <c r="D6" s="79">
        <f>D7</f>
        <v>0</v>
      </c>
      <c r="E6" s="79">
        <f>E7</f>
        <v>0</v>
      </c>
      <c r="F6" s="79">
        <f>F7</f>
        <v>0.9410000000000001</v>
      </c>
      <c r="G6" s="80">
        <f>G7</f>
        <v>23.377</v>
      </c>
    </row>
    <row r="7" spans="1:7" ht="26.25" customHeight="1">
      <c r="A7" s="57" t="s">
        <v>144</v>
      </c>
      <c r="B7" s="64" t="s">
        <v>145</v>
      </c>
      <c r="C7" s="81">
        <f>C12</f>
        <v>24.326</v>
      </c>
      <c r="D7" s="82">
        <f>D12</f>
        <v>0</v>
      </c>
      <c r="E7" s="82">
        <f>E12</f>
        <v>0</v>
      </c>
      <c r="F7" s="82">
        <f>F12</f>
        <v>0.9410000000000001</v>
      </c>
      <c r="G7" s="83">
        <f>G12</f>
        <v>23.377</v>
      </c>
    </row>
    <row r="8" spans="1:7" ht="25.5" customHeight="1">
      <c r="A8" s="57"/>
      <c r="B8" s="64" t="s">
        <v>152</v>
      </c>
      <c r="C8" s="57"/>
      <c r="D8" s="55"/>
      <c r="E8" s="55"/>
      <c r="F8" s="55"/>
      <c r="G8" s="75"/>
    </row>
    <row r="9" spans="1:7" ht="12.75">
      <c r="A9" s="57"/>
      <c r="B9" s="64" t="s">
        <v>153</v>
      </c>
      <c r="C9" s="57"/>
      <c r="D9" s="55"/>
      <c r="E9" s="55"/>
      <c r="F9" s="55"/>
      <c r="G9" s="56"/>
    </row>
    <row r="10" spans="1:7" ht="12.75">
      <c r="A10" s="57"/>
      <c r="B10" s="64" t="s">
        <v>140</v>
      </c>
      <c r="C10" s="57"/>
      <c r="D10" s="55"/>
      <c r="E10" s="55"/>
      <c r="F10" s="55"/>
      <c r="G10" s="56"/>
    </row>
    <row r="11" spans="1:7" ht="12.75">
      <c r="A11" s="57"/>
      <c r="B11" s="64" t="s">
        <v>154</v>
      </c>
      <c r="C11" s="84"/>
      <c r="D11" s="82"/>
      <c r="E11" s="82"/>
      <c r="F11" s="82"/>
      <c r="G11" s="83"/>
    </row>
    <row r="12" spans="1:7" ht="19.5" customHeight="1">
      <c r="A12" s="57" t="s">
        <v>146</v>
      </c>
      <c r="B12" s="64" t="s">
        <v>155</v>
      </c>
      <c r="C12" s="74">
        <f>C15</f>
        <v>24.326</v>
      </c>
      <c r="D12" s="74">
        <f>D15</f>
        <v>0</v>
      </c>
      <c r="E12" s="74">
        <f>E15</f>
        <v>0</v>
      </c>
      <c r="F12" s="74">
        <f>F15</f>
        <v>0.9410000000000001</v>
      </c>
      <c r="G12" s="76">
        <f>G15</f>
        <v>23.377</v>
      </c>
    </row>
    <row r="13" spans="1:7" ht="21.75" customHeight="1">
      <c r="A13" s="57"/>
      <c r="B13" s="64" t="s">
        <v>156</v>
      </c>
      <c r="C13" s="57"/>
      <c r="D13" s="55"/>
      <c r="E13" s="55"/>
      <c r="F13" s="55"/>
      <c r="G13" s="56"/>
    </row>
    <row r="14" spans="1:7" ht="24.75" customHeight="1">
      <c r="A14" s="57"/>
      <c r="B14" s="68" t="s">
        <v>179</v>
      </c>
      <c r="C14" s="57"/>
      <c r="D14" s="55"/>
      <c r="E14" s="55"/>
      <c r="F14" s="55"/>
      <c r="G14" s="56"/>
    </row>
    <row r="15" spans="1:7" ht="28.5" customHeight="1">
      <c r="A15" s="57" t="s">
        <v>147</v>
      </c>
      <c r="B15" s="65" t="s">
        <v>178</v>
      </c>
      <c r="C15" s="74">
        <f>C16+C19</f>
        <v>24.326</v>
      </c>
      <c r="D15" s="54">
        <f>D16+D19</f>
        <v>0</v>
      </c>
      <c r="E15" s="54">
        <f>E16+E19</f>
        <v>0</v>
      </c>
      <c r="F15" s="54">
        <f>F16+F19</f>
        <v>0.9410000000000001</v>
      </c>
      <c r="G15" s="77">
        <f>G16+G19</f>
        <v>23.377</v>
      </c>
    </row>
    <row r="16" spans="1:7" ht="24" customHeight="1">
      <c r="A16" s="57" t="s">
        <v>148</v>
      </c>
      <c r="B16" s="66" t="s">
        <v>157</v>
      </c>
      <c r="C16" s="74">
        <v>1.178</v>
      </c>
      <c r="D16" s="54">
        <v>0</v>
      </c>
      <c r="E16" s="54">
        <v>0</v>
      </c>
      <c r="F16" s="55">
        <v>0.04</v>
      </c>
      <c r="G16" s="75">
        <v>1.13</v>
      </c>
    </row>
    <row r="17" spans="1:7" ht="16.5" customHeight="1">
      <c r="A17" s="57"/>
      <c r="B17" s="66" t="s">
        <v>158</v>
      </c>
      <c r="C17" s="53">
        <v>5</v>
      </c>
      <c r="D17" s="54"/>
      <c r="E17" s="54"/>
      <c r="F17" s="58">
        <f>F16/F15*100</f>
        <v>4.250797024442083</v>
      </c>
      <c r="G17" s="60">
        <f>G16/G15*100</f>
        <v>4.833811010822603</v>
      </c>
    </row>
    <row r="18" spans="1:7" ht="27.75" customHeight="1">
      <c r="A18" s="57" t="s">
        <v>149</v>
      </c>
      <c r="B18" s="66" t="s">
        <v>159</v>
      </c>
      <c r="C18" s="57"/>
      <c r="D18" s="55"/>
      <c r="E18" s="55"/>
      <c r="F18" s="55"/>
      <c r="G18" s="56"/>
    </row>
    <row r="19" spans="1:7" ht="12.75">
      <c r="A19" s="57"/>
      <c r="B19" s="67" t="s">
        <v>160</v>
      </c>
      <c r="C19" s="53">
        <f>F19+G19</f>
        <v>23.148</v>
      </c>
      <c r="D19" s="54"/>
      <c r="E19" s="54"/>
      <c r="F19" s="55">
        <v>0.901</v>
      </c>
      <c r="G19" s="56">
        <v>22.247</v>
      </c>
    </row>
    <row r="20" spans="1:7" ht="12.75">
      <c r="A20" s="52"/>
      <c r="B20" s="68" t="s">
        <v>161</v>
      </c>
      <c r="C20" s="57"/>
      <c r="D20" s="55"/>
      <c r="E20" s="55"/>
      <c r="F20" s="55"/>
      <c r="G20" s="56"/>
    </row>
    <row r="21" spans="1:7" ht="12.75">
      <c r="A21" s="52"/>
      <c r="B21" s="64" t="s">
        <v>162</v>
      </c>
      <c r="C21" s="57"/>
      <c r="D21" s="55"/>
      <c r="E21" s="55"/>
      <c r="F21" s="55"/>
      <c r="G21" s="56"/>
    </row>
    <row r="22" spans="1:7" ht="12.75">
      <c r="A22" s="52"/>
      <c r="B22" s="69" t="s">
        <v>163</v>
      </c>
      <c r="C22" s="57"/>
      <c r="D22" s="55"/>
      <c r="E22" s="55"/>
      <c r="F22" s="55"/>
      <c r="G22" s="56"/>
    </row>
    <row r="23" spans="1:7" ht="12.75">
      <c r="A23" s="52"/>
      <c r="B23" s="70" t="s">
        <v>164</v>
      </c>
      <c r="C23" s="57"/>
      <c r="D23" s="55"/>
      <c r="E23" s="55"/>
      <c r="F23" s="55"/>
      <c r="G23" s="56">
        <v>16.06</v>
      </c>
    </row>
    <row r="24" spans="1:7" ht="12.75">
      <c r="A24" s="52"/>
      <c r="B24" s="70" t="s">
        <v>165</v>
      </c>
      <c r="C24" s="57"/>
      <c r="D24" s="55"/>
      <c r="E24" s="55"/>
      <c r="F24" s="55"/>
      <c r="G24" s="56">
        <v>0.105</v>
      </c>
    </row>
    <row r="25" spans="1:7" ht="12.75">
      <c r="A25" s="52"/>
      <c r="B25" s="70" t="s">
        <v>166</v>
      </c>
      <c r="C25" s="57"/>
      <c r="D25" s="55"/>
      <c r="E25" s="55"/>
      <c r="F25" s="55"/>
      <c r="G25" s="56">
        <v>6.08</v>
      </c>
    </row>
    <row r="26" spans="1:7" ht="12.75">
      <c r="A26" s="52"/>
      <c r="B26" s="70" t="s">
        <v>167</v>
      </c>
      <c r="C26" s="57"/>
      <c r="D26" s="55"/>
      <c r="E26" s="55"/>
      <c r="F26" s="55"/>
      <c r="G26" s="56"/>
    </row>
    <row r="27" spans="1:7" ht="12.75">
      <c r="A27" s="52"/>
      <c r="B27" s="64" t="s">
        <v>168</v>
      </c>
      <c r="C27" s="57"/>
      <c r="D27" s="55"/>
      <c r="E27" s="55"/>
      <c r="F27" s="55"/>
      <c r="G27" s="56"/>
    </row>
    <row r="28" spans="1:7" ht="22.5">
      <c r="A28" s="52"/>
      <c r="B28" s="71" t="s">
        <v>169</v>
      </c>
      <c r="C28" s="57"/>
      <c r="D28" s="55"/>
      <c r="E28" s="55"/>
      <c r="F28" s="55"/>
      <c r="G28" s="56"/>
    </row>
    <row r="29" spans="1:7" ht="22.5">
      <c r="A29" s="52"/>
      <c r="B29" s="71" t="s">
        <v>170</v>
      </c>
      <c r="C29" s="57"/>
      <c r="D29" s="55"/>
      <c r="E29" s="55"/>
      <c r="F29" s="55"/>
      <c r="G29" s="56"/>
    </row>
    <row r="30" spans="1:7" ht="12.75">
      <c r="A30" s="52"/>
      <c r="B30" s="71" t="s">
        <v>161</v>
      </c>
      <c r="C30" s="57"/>
      <c r="D30" s="55"/>
      <c r="E30" s="55"/>
      <c r="F30" s="55"/>
      <c r="G30" s="56"/>
    </row>
    <row r="31" spans="1:7" ht="22.5">
      <c r="A31" s="52"/>
      <c r="B31" s="71" t="s">
        <v>171</v>
      </c>
      <c r="C31" s="57"/>
      <c r="D31" s="55"/>
      <c r="E31" s="55"/>
      <c r="F31" s="55"/>
      <c r="G31" s="56"/>
    </row>
    <row r="32" spans="1:7" ht="12.75">
      <c r="A32" s="52"/>
      <c r="B32" s="71" t="s">
        <v>172</v>
      </c>
      <c r="C32" s="57"/>
      <c r="D32" s="55"/>
      <c r="E32" s="55"/>
      <c r="F32" s="55"/>
      <c r="G32" s="56"/>
    </row>
    <row r="33" spans="1:7" ht="12.75">
      <c r="A33" s="52"/>
      <c r="B33" s="72" t="s">
        <v>173</v>
      </c>
      <c r="C33" s="57"/>
      <c r="D33" s="55"/>
      <c r="E33" s="55"/>
      <c r="F33" s="55"/>
      <c r="G33" s="56"/>
    </row>
    <row r="34" spans="1:7" ht="22.5">
      <c r="A34" s="52"/>
      <c r="B34" s="71" t="s">
        <v>174</v>
      </c>
      <c r="C34" s="57"/>
      <c r="D34" s="55"/>
      <c r="E34" s="55"/>
      <c r="F34" s="55"/>
      <c r="G34" s="56"/>
    </row>
    <row r="35" spans="1:7" ht="12.75">
      <c r="A35" s="52"/>
      <c r="B35" s="64" t="s">
        <v>175</v>
      </c>
      <c r="C35" s="57"/>
      <c r="D35" s="55"/>
      <c r="E35" s="55"/>
      <c r="F35" s="55"/>
      <c r="G35" s="56"/>
    </row>
    <row r="36" spans="1:7" ht="12.75">
      <c r="A36" s="52"/>
      <c r="B36" s="66" t="s">
        <v>176</v>
      </c>
      <c r="C36" s="53">
        <f>F36+G36</f>
        <v>23.148</v>
      </c>
      <c r="D36" s="54"/>
      <c r="E36" s="54"/>
      <c r="F36" s="55">
        <v>0.901</v>
      </c>
      <c r="G36" s="56">
        <v>22.247</v>
      </c>
    </row>
    <row r="37" spans="1:7" ht="12.75">
      <c r="A37" s="52"/>
      <c r="B37" s="66" t="s">
        <v>177</v>
      </c>
      <c r="C37" s="57"/>
      <c r="D37" s="55"/>
      <c r="E37" s="55"/>
      <c r="F37" s="55"/>
      <c r="G37" s="56"/>
    </row>
    <row r="38" spans="1:7" ht="12.75">
      <c r="A38" s="52"/>
      <c r="B38" s="73"/>
      <c r="C38" s="57"/>
      <c r="D38" s="55"/>
      <c r="E38" s="55"/>
      <c r="F38" s="55"/>
      <c r="G38" s="56"/>
    </row>
    <row r="39" spans="1:7" ht="13.5" thickBot="1">
      <c r="A39" s="48"/>
      <c r="B39" s="62"/>
      <c r="C39" s="49"/>
      <c r="D39" s="50"/>
      <c r="E39" s="50"/>
      <c r="F39" s="50"/>
      <c r="G39" s="51"/>
    </row>
  </sheetData>
  <sheetProtection/>
  <mergeCells count="2">
    <mergeCell ref="A2:G2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9" sqref="M9"/>
    </sheetView>
  </sheetViews>
  <sheetFormatPr defaultColWidth="9.140625" defaultRowHeight="12.75"/>
  <sheetData>
    <row r="1" spans="1:5" s="27" customFormat="1" ht="24.75" customHeight="1">
      <c r="A1" s="191" t="s">
        <v>40</v>
      </c>
      <c r="B1" s="191"/>
      <c r="C1" s="191"/>
      <c r="D1" s="191"/>
      <c r="E1" s="191"/>
    </row>
    <row r="2" s="27" customFormat="1" ht="12.75"/>
    <row r="3" s="27" customFormat="1" ht="12.75"/>
    <row r="4" spans="1:8" s="27" customFormat="1" ht="12.75" customHeight="1">
      <c r="A4" s="192" t="s">
        <v>41</v>
      </c>
      <c r="B4" s="192"/>
      <c r="C4" s="192"/>
      <c r="D4" s="192"/>
      <c r="E4" s="192"/>
      <c r="F4" s="192"/>
      <c r="G4" s="192"/>
      <c r="H4" s="192"/>
    </row>
    <row r="5" spans="1:8" s="27" customFormat="1" ht="12.75" customHeight="1">
      <c r="A5" s="193" t="s">
        <v>42</v>
      </c>
      <c r="B5" s="193"/>
      <c r="C5" s="193"/>
      <c r="D5" s="193"/>
      <c r="E5" s="193"/>
      <c r="F5" s="193"/>
      <c r="G5" s="193"/>
      <c r="H5" s="193"/>
    </row>
    <row r="6" spans="1:8" s="27" customFormat="1" ht="12.75">
      <c r="A6"/>
      <c r="B6"/>
      <c r="C6"/>
      <c r="D6"/>
      <c r="E6"/>
      <c r="F6"/>
      <c r="G6"/>
      <c r="H6"/>
    </row>
    <row r="7" spans="1:8" s="27" customFormat="1" ht="29.25" customHeight="1">
      <c r="A7" s="188" t="s">
        <v>43</v>
      </c>
      <c r="B7" s="189"/>
      <c r="C7" s="189"/>
      <c r="D7" s="189"/>
      <c r="E7" s="189"/>
      <c r="F7" s="189"/>
      <c r="G7" s="189"/>
      <c r="H7" s="189"/>
    </row>
    <row r="8" spans="1:8" s="27" customFormat="1" ht="12.75">
      <c r="A8" s="30"/>
      <c r="B8" s="31"/>
      <c r="C8" s="31"/>
      <c r="D8" s="31"/>
      <c r="E8" s="31"/>
      <c r="F8" s="31"/>
      <c r="G8" s="31"/>
      <c r="H8" s="31"/>
    </row>
    <row r="9" spans="1:8" s="27" customFormat="1" ht="63.75" customHeight="1">
      <c r="A9" s="190" t="s">
        <v>44</v>
      </c>
      <c r="B9" s="190"/>
      <c r="C9" s="190"/>
      <c r="D9" s="190"/>
      <c r="E9" s="190"/>
      <c r="F9" s="190"/>
      <c r="G9" s="190"/>
      <c r="H9" s="190"/>
    </row>
    <row r="10" spans="1:8" s="27" customFormat="1" ht="12.75">
      <c r="A10" s="32"/>
      <c r="B10" s="32"/>
      <c r="C10" s="32"/>
      <c r="D10" s="32"/>
      <c r="E10" s="32"/>
      <c r="F10" s="32"/>
      <c r="G10" s="32"/>
      <c r="H10" s="32"/>
    </row>
    <row r="11" spans="1:8" s="27" customFormat="1" ht="52.5" customHeight="1">
      <c r="A11" s="188" t="s">
        <v>45</v>
      </c>
      <c r="B11" s="189"/>
      <c r="C11" s="189"/>
      <c r="D11" s="189"/>
      <c r="E11" s="189"/>
      <c r="F11" s="189"/>
      <c r="G11" s="189"/>
      <c r="H11" s="189"/>
    </row>
    <row r="12" spans="1:8" s="27" customFormat="1" ht="12.75">
      <c r="A12"/>
      <c r="B12"/>
      <c r="C12"/>
      <c r="D12"/>
      <c r="E12"/>
      <c r="F12"/>
      <c r="G12"/>
      <c r="H12"/>
    </row>
    <row r="13" spans="1:8" s="27" customFormat="1" ht="23.25" customHeight="1">
      <c r="A13" s="190" t="s">
        <v>327</v>
      </c>
      <c r="B13" s="190"/>
      <c r="C13" s="190"/>
      <c r="D13" s="190"/>
      <c r="E13" s="190"/>
      <c r="F13" s="190"/>
      <c r="G13" s="190"/>
      <c r="H13" s="190"/>
    </row>
    <row r="14" spans="1:8" s="27" customFormat="1" ht="24.75" customHeight="1">
      <c r="A14" t="s">
        <v>46</v>
      </c>
      <c r="B14"/>
      <c r="C14"/>
      <c r="D14"/>
      <c r="E14"/>
      <c r="F14"/>
      <c r="G14"/>
      <c r="H14"/>
    </row>
    <row r="15" s="27" customFormat="1" ht="12.75"/>
    <row r="16" s="27" customFormat="1" ht="12.75"/>
    <row r="17" s="27" customFormat="1" ht="12.75"/>
    <row r="18" s="27" customFormat="1" ht="12.75"/>
    <row r="19" s="27" customFormat="1" ht="12.75"/>
    <row r="20" s="27" customFormat="1" ht="12.75"/>
    <row r="21" s="27" customFormat="1" ht="12.75"/>
    <row r="22" s="27" customFormat="1" ht="12.75"/>
    <row r="23" s="27" customFormat="1" ht="12.75"/>
  </sheetData>
  <sheetProtection/>
  <mergeCells count="7">
    <mergeCell ref="A11:H11"/>
    <mergeCell ref="A13:H13"/>
    <mergeCell ref="A1:E1"/>
    <mergeCell ref="A4:H4"/>
    <mergeCell ref="A5:H5"/>
    <mergeCell ref="A7:H7"/>
    <mergeCell ref="A9:H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1"/>
  <sheetViews>
    <sheetView zoomScalePageLayoutView="0" workbookViewId="0" topLeftCell="A28">
      <selection activeCell="O8" sqref="O8:O10"/>
    </sheetView>
  </sheetViews>
  <sheetFormatPr defaultColWidth="9.140625" defaultRowHeight="12.75"/>
  <cols>
    <col min="4" max="4" width="11.421875" style="0" customWidth="1"/>
    <col min="5" max="5" width="11.7109375" style="0" customWidth="1"/>
    <col min="6" max="6" width="10.421875" style="0" customWidth="1"/>
    <col min="7" max="7" width="10.8515625" style="0" customWidth="1"/>
    <col min="8" max="8" width="10.28125" style="0" customWidth="1"/>
    <col min="9" max="10" width="10.7109375" style="0" customWidth="1"/>
    <col min="11" max="11" width="11.57421875" style="0" customWidth="1"/>
    <col min="12" max="12" width="11.7109375" style="0" customWidth="1"/>
    <col min="13" max="13" width="10.7109375" style="0" customWidth="1"/>
    <col min="14" max="14" width="10.8515625" style="0" customWidth="1"/>
    <col min="15" max="15" width="12.28125" style="0" customWidth="1"/>
  </cols>
  <sheetData>
    <row r="3" spans="1:15" ht="19.5" thickBot="1">
      <c r="A3" s="201" t="s">
        <v>21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3.5" thickBot="1">
      <c r="A4" s="213" t="s">
        <v>23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</row>
    <row r="5" spans="1:15" ht="28.5" customHeight="1" thickBot="1">
      <c r="A5" s="207" t="s">
        <v>0</v>
      </c>
      <c r="B5" s="208"/>
      <c r="C5" s="209"/>
      <c r="D5" s="2">
        <v>41275</v>
      </c>
      <c r="E5" s="2">
        <v>41306</v>
      </c>
      <c r="F5" s="2">
        <v>41334</v>
      </c>
      <c r="G5" s="2">
        <v>41365</v>
      </c>
      <c r="H5" s="2">
        <v>41395</v>
      </c>
      <c r="I5" s="2">
        <v>41426</v>
      </c>
      <c r="J5" s="2">
        <v>41456</v>
      </c>
      <c r="K5" s="2">
        <v>41487</v>
      </c>
      <c r="L5" s="3">
        <v>41518</v>
      </c>
      <c r="M5" s="4" t="s">
        <v>5</v>
      </c>
      <c r="N5" s="9">
        <v>41579</v>
      </c>
      <c r="O5" s="10" t="s">
        <v>6</v>
      </c>
    </row>
    <row r="6" spans="1:15" ht="116.25" customHeight="1">
      <c r="A6" s="210" t="s">
        <v>1</v>
      </c>
      <c r="B6" s="211"/>
      <c r="C6" s="212"/>
      <c r="D6" s="7">
        <v>2693370</v>
      </c>
      <c r="E6" s="7">
        <v>2413513</v>
      </c>
      <c r="F6" s="7">
        <v>1779878</v>
      </c>
      <c r="G6" s="7">
        <v>2258033</v>
      </c>
      <c r="H6" s="7">
        <v>1943738</v>
      </c>
      <c r="I6" s="7">
        <v>2104156</v>
      </c>
      <c r="J6" s="7">
        <v>1800883</v>
      </c>
      <c r="K6" s="7">
        <v>1807857</v>
      </c>
      <c r="L6" s="8">
        <v>2098606</v>
      </c>
      <c r="M6" s="5">
        <v>1667522</v>
      </c>
      <c r="N6" s="17">
        <v>2252349</v>
      </c>
      <c r="O6" s="14">
        <f>N6+M6+L6+K6+J6+I6+H6+G6+F6+E6+D6</f>
        <v>22819905</v>
      </c>
    </row>
    <row r="7" spans="1:15" ht="96.75" customHeight="1">
      <c r="A7" s="203" t="s">
        <v>2</v>
      </c>
      <c r="B7" s="204"/>
      <c r="C7" s="205"/>
      <c r="D7" s="1">
        <v>0</v>
      </c>
      <c r="E7" s="1">
        <v>0</v>
      </c>
      <c r="F7" s="1">
        <v>31387</v>
      </c>
      <c r="G7" s="1">
        <v>45673</v>
      </c>
      <c r="H7" s="1">
        <v>48700</v>
      </c>
      <c r="I7" s="1">
        <v>40026</v>
      </c>
      <c r="J7" s="1">
        <v>43335</v>
      </c>
      <c r="K7" s="1">
        <v>43584</v>
      </c>
      <c r="L7" s="1">
        <v>54690</v>
      </c>
      <c r="M7" s="5">
        <v>63567</v>
      </c>
      <c r="N7" s="13">
        <v>55223</v>
      </c>
      <c r="O7" s="14">
        <f>N7+M7+L7+K7+J7+I7+H7+G7+F7+E7+D7</f>
        <v>426185</v>
      </c>
    </row>
    <row r="8" spans="1:15" ht="132" customHeight="1">
      <c r="A8" s="203" t="s">
        <v>3</v>
      </c>
      <c r="B8" s="204"/>
      <c r="C8" s="205"/>
      <c r="D8" s="1">
        <v>2693370</v>
      </c>
      <c r="E8" s="1">
        <v>2413513</v>
      </c>
      <c r="F8" s="1">
        <v>1811265</v>
      </c>
      <c r="G8" s="1">
        <v>2303706</v>
      </c>
      <c r="H8" s="1">
        <v>1992438</v>
      </c>
      <c r="I8" s="1">
        <v>2144182</v>
      </c>
      <c r="J8" s="1">
        <v>1844218</v>
      </c>
      <c r="K8" s="1">
        <v>1851441</v>
      </c>
      <c r="L8" s="1">
        <v>2153296</v>
      </c>
      <c r="M8" s="5">
        <f>M7+M6</f>
        <v>1731089</v>
      </c>
      <c r="N8" s="13">
        <v>2210273</v>
      </c>
      <c r="O8" s="14">
        <f>N8+M8+L8+K8+J8+I8+H8+G8+F8+E8+D8</f>
        <v>23148791</v>
      </c>
    </row>
    <row r="9" spans="1:15" ht="24" customHeight="1">
      <c r="A9" s="203" t="s">
        <v>9</v>
      </c>
      <c r="B9" s="204"/>
      <c r="C9" s="205"/>
      <c r="D9" s="1">
        <v>140150</v>
      </c>
      <c r="E9" s="1">
        <v>135933</v>
      </c>
      <c r="F9" s="1">
        <v>133631</v>
      </c>
      <c r="G9" s="1">
        <v>54837</v>
      </c>
      <c r="H9" s="1">
        <v>54313</v>
      </c>
      <c r="I9" s="1">
        <v>54672</v>
      </c>
      <c r="J9" s="1">
        <v>64025</v>
      </c>
      <c r="K9" s="1">
        <v>53824</v>
      </c>
      <c r="L9" s="1">
        <v>62116</v>
      </c>
      <c r="M9" s="5">
        <v>81248</v>
      </c>
      <c r="N9" s="13">
        <v>66828</v>
      </c>
      <c r="O9" s="14">
        <f>N9+M9+L9+K9+J9+I9+H9+G9+F9+E9+D9</f>
        <v>901577</v>
      </c>
    </row>
    <row r="10" spans="1:15" ht="23.25" customHeight="1">
      <c r="A10" s="203" t="s">
        <v>10</v>
      </c>
      <c r="B10" s="204"/>
      <c r="C10" s="205"/>
      <c r="D10" s="1">
        <v>2553220</v>
      </c>
      <c r="E10" s="1">
        <v>2277580</v>
      </c>
      <c r="F10" s="1">
        <v>1677634</v>
      </c>
      <c r="G10" s="1">
        <v>2248869</v>
      </c>
      <c r="H10" s="1">
        <v>1938125</v>
      </c>
      <c r="I10" s="1">
        <v>2089510</v>
      </c>
      <c r="J10" s="1">
        <v>1780193</v>
      </c>
      <c r="K10" s="1">
        <v>1797617</v>
      </c>
      <c r="L10" s="1">
        <v>2091180</v>
      </c>
      <c r="M10" s="5">
        <v>1649841</v>
      </c>
      <c r="N10" s="13">
        <v>2143445</v>
      </c>
      <c r="O10" s="14">
        <f>N10+M10+L10+K10+J10+I10+H10+G10+F10+E10+D10</f>
        <v>22247214</v>
      </c>
    </row>
    <row r="11" spans="1:15" ht="74.25" customHeight="1">
      <c r="A11" s="203" t="s">
        <v>15</v>
      </c>
      <c r="B11" s="204"/>
      <c r="C11" s="205"/>
      <c r="D11" s="11">
        <v>466.9</v>
      </c>
      <c r="E11" s="11">
        <v>466.9</v>
      </c>
      <c r="F11" s="11">
        <v>466.9</v>
      </c>
      <c r="G11" s="11">
        <v>466.9</v>
      </c>
      <c r="H11" s="11">
        <v>466.9</v>
      </c>
      <c r="I11" s="11">
        <v>466.9</v>
      </c>
      <c r="J11" s="11">
        <v>466.9</v>
      </c>
      <c r="K11" s="11">
        <v>466.9</v>
      </c>
      <c r="L11" s="11">
        <v>466.9</v>
      </c>
      <c r="M11" s="11">
        <v>466.9</v>
      </c>
      <c r="N11" s="11">
        <v>466.9</v>
      </c>
      <c r="O11" s="16">
        <v>466.9</v>
      </c>
    </row>
    <row r="12" spans="1:15" ht="35.25" customHeight="1">
      <c r="A12" s="203" t="s">
        <v>7</v>
      </c>
      <c r="B12" s="204"/>
      <c r="C12" s="205"/>
      <c r="D12" s="11">
        <f>D8*D11/1000</f>
        <v>1257534.453</v>
      </c>
      <c r="E12" s="11">
        <f aca="true" t="shared" si="0" ref="E12:O12">E8*E11/1000</f>
        <v>1126869.2197</v>
      </c>
      <c r="F12" s="11">
        <f t="shared" si="0"/>
        <v>845679.6285</v>
      </c>
      <c r="G12" s="11">
        <f t="shared" si="0"/>
        <v>1075600.3313999998</v>
      </c>
      <c r="H12" s="11">
        <f t="shared" si="0"/>
        <v>930269.3021999999</v>
      </c>
      <c r="I12" s="11">
        <f t="shared" si="0"/>
        <v>1001118.5758</v>
      </c>
      <c r="J12" s="11">
        <f t="shared" si="0"/>
        <v>861065.3842</v>
      </c>
      <c r="K12" s="11">
        <f t="shared" si="0"/>
        <v>864437.8029</v>
      </c>
      <c r="L12" s="11">
        <f t="shared" si="0"/>
        <v>1005373.9024</v>
      </c>
      <c r="M12" s="11">
        <f t="shared" si="0"/>
        <v>808245.4540999999</v>
      </c>
      <c r="N12" s="11">
        <f t="shared" si="0"/>
        <v>1031976.4637</v>
      </c>
      <c r="O12" s="11">
        <f t="shared" si="0"/>
        <v>10808170.5179</v>
      </c>
    </row>
    <row r="13" spans="1:15" ht="35.25" customHeight="1">
      <c r="A13" s="203" t="s">
        <v>8</v>
      </c>
      <c r="B13" s="204"/>
      <c r="C13" s="205"/>
      <c r="D13" s="11">
        <f aca="true" t="shared" si="1" ref="D13:N13">D12*1.18</f>
        <v>1483890.6545399998</v>
      </c>
      <c r="E13" s="11">
        <f t="shared" si="1"/>
        <v>1329705.679246</v>
      </c>
      <c r="F13" s="11">
        <f t="shared" si="1"/>
        <v>997901.9616299999</v>
      </c>
      <c r="G13" s="11">
        <f t="shared" si="1"/>
        <v>1269208.3910519998</v>
      </c>
      <c r="H13" s="11">
        <f t="shared" si="1"/>
        <v>1097717.776596</v>
      </c>
      <c r="I13" s="11">
        <f t="shared" si="1"/>
        <v>1181319.9194439999</v>
      </c>
      <c r="J13" s="11">
        <f t="shared" si="1"/>
        <v>1016057.153356</v>
      </c>
      <c r="K13" s="11">
        <f t="shared" si="1"/>
        <v>1020036.6074219999</v>
      </c>
      <c r="L13" s="11">
        <f t="shared" si="1"/>
        <v>1186341.204832</v>
      </c>
      <c r="M13" s="11">
        <f t="shared" si="1"/>
        <v>953729.6358379998</v>
      </c>
      <c r="N13" s="12">
        <f t="shared" si="1"/>
        <v>1217732.2271659998</v>
      </c>
      <c r="O13" s="15">
        <f>N13+M13+L13+K13+J13+I13+H13+G13+F13+E13+D13</f>
        <v>12753641.211122</v>
      </c>
    </row>
    <row r="14" spans="1:15" ht="111.75" customHeight="1">
      <c r="A14" s="194" t="s">
        <v>4</v>
      </c>
      <c r="B14" s="194"/>
      <c r="C14" s="194"/>
      <c r="D14" s="1">
        <v>139072.94878536137</v>
      </c>
      <c r="E14" s="1">
        <v>124622.45062572323</v>
      </c>
      <c r="F14" s="1">
        <v>91904.52182143228</v>
      </c>
      <c r="G14" s="1">
        <v>116594.19528867397</v>
      </c>
      <c r="H14" s="1">
        <v>100365.4809128195</v>
      </c>
      <c r="I14" s="1">
        <v>108648.71132611204</v>
      </c>
      <c r="J14" s="1">
        <v>92989.1211483858</v>
      </c>
      <c r="K14" s="1">
        <v>93349.22568093403</v>
      </c>
      <c r="L14" s="1">
        <v>108362.13545062579</v>
      </c>
      <c r="M14" s="5">
        <v>86103</v>
      </c>
      <c r="N14" s="18">
        <v>116301</v>
      </c>
      <c r="O14" s="18">
        <f>SUM(D14:N14)</f>
        <v>1178312.791040068</v>
      </c>
    </row>
    <row r="15" spans="1:15" ht="57" customHeight="1">
      <c r="A15" s="197" t="s">
        <v>14</v>
      </c>
      <c r="B15" s="198"/>
      <c r="C15" s="199"/>
      <c r="D15" s="19">
        <v>1.018</v>
      </c>
      <c r="E15" s="19">
        <v>1.018</v>
      </c>
      <c r="F15" s="19">
        <v>1.018</v>
      </c>
      <c r="G15" s="19">
        <v>1.018</v>
      </c>
      <c r="H15" s="19">
        <v>1.018</v>
      </c>
      <c r="I15" s="19">
        <v>1.018</v>
      </c>
      <c r="J15" s="19">
        <v>1.018</v>
      </c>
      <c r="K15" s="19">
        <v>1.018</v>
      </c>
      <c r="L15" s="19">
        <v>1.018</v>
      </c>
      <c r="M15" s="19"/>
      <c r="N15" s="19"/>
      <c r="O15" s="18"/>
    </row>
    <row r="16" spans="1:15" ht="26.25" customHeight="1">
      <c r="A16" s="200" t="s">
        <v>11</v>
      </c>
      <c r="B16" s="200"/>
      <c r="C16" s="200"/>
      <c r="D16" s="20">
        <f>D15*D14</f>
        <v>141576.26186349787</v>
      </c>
      <c r="E16" s="20">
        <f aca="true" t="shared" si="2" ref="E16:L16">E15*E14</f>
        <v>126865.65473698625</v>
      </c>
      <c r="F16" s="20">
        <f t="shared" si="2"/>
        <v>93558.80321421806</v>
      </c>
      <c r="G16" s="20">
        <f t="shared" si="2"/>
        <v>118692.8908038701</v>
      </c>
      <c r="H16" s="20">
        <f t="shared" si="2"/>
        <v>102172.05956925025</v>
      </c>
      <c r="I16" s="20">
        <f t="shared" si="2"/>
        <v>110604.38812998206</v>
      </c>
      <c r="J16" s="20">
        <f t="shared" si="2"/>
        <v>94662.92532905676</v>
      </c>
      <c r="K16" s="20">
        <f t="shared" si="2"/>
        <v>95029.51174319084</v>
      </c>
      <c r="L16" s="20">
        <f t="shared" si="2"/>
        <v>110312.65388873706</v>
      </c>
      <c r="M16" s="20"/>
      <c r="N16" s="20"/>
      <c r="O16" s="18">
        <f>SUM(D16:N16)</f>
        <v>993475.1492787893</v>
      </c>
    </row>
    <row r="17" spans="1:15" ht="17.25" customHeight="1">
      <c r="A17" s="206" t="s">
        <v>12</v>
      </c>
      <c r="B17" s="206"/>
      <c r="C17" s="206"/>
      <c r="D17" s="20">
        <f>D16*1.18</f>
        <v>167059.98899892747</v>
      </c>
      <c r="E17" s="20">
        <f aca="true" t="shared" si="3" ref="E17:L17">E16*1.18</f>
        <v>149701.47258964376</v>
      </c>
      <c r="F17" s="20">
        <f t="shared" si="3"/>
        <v>110399.3877927773</v>
      </c>
      <c r="G17" s="20">
        <f t="shared" si="3"/>
        <v>140057.6111485667</v>
      </c>
      <c r="H17" s="20">
        <f t="shared" si="3"/>
        <v>120563.03029171529</v>
      </c>
      <c r="I17" s="20">
        <f t="shared" si="3"/>
        <v>130513.17799337883</v>
      </c>
      <c r="J17" s="20">
        <f t="shared" si="3"/>
        <v>111702.25188828696</v>
      </c>
      <c r="K17" s="20">
        <f t="shared" si="3"/>
        <v>112134.82385696519</v>
      </c>
      <c r="L17" s="20">
        <f t="shared" si="3"/>
        <v>130168.93158870972</v>
      </c>
      <c r="M17" s="6"/>
      <c r="N17" s="6"/>
      <c r="O17" s="18">
        <f>SUM(D17:N17)</f>
        <v>1172300.6761489713</v>
      </c>
    </row>
    <row r="18" spans="1:15" ht="85.5" customHeight="1">
      <c r="A18" s="202" t="s">
        <v>13</v>
      </c>
      <c r="B18" s="202"/>
      <c r="C18" s="202"/>
      <c r="D18" s="21">
        <f>D6/(1-4.91/100)</f>
        <v>2832442.9487853614</v>
      </c>
      <c r="E18" s="21">
        <f aca="true" t="shared" si="4" ref="E18:O18">E6/(1-4.91/100)</f>
        <v>2538135.450625723</v>
      </c>
      <c r="F18" s="21">
        <f t="shared" si="4"/>
        <v>1871782.5218214323</v>
      </c>
      <c r="G18" s="21">
        <f t="shared" si="4"/>
        <v>2374627.195288674</v>
      </c>
      <c r="H18" s="21">
        <f t="shared" si="4"/>
        <v>2044103.4809128195</v>
      </c>
      <c r="I18" s="21">
        <f t="shared" si="4"/>
        <v>2212804.711326112</v>
      </c>
      <c r="J18" s="21">
        <f t="shared" si="4"/>
        <v>1893872.1211483858</v>
      </c>
      <c r="K18" s="21">
        <f t="shared" si="4"/>
        <v>1901206.225680934</v>
      </c>
      <c r="L18" s="21">
        <f t="shared" si="4"/>
        <v>2206968.135450626</v>
      </c>
      <c r="M18" s="21">
        <f t="shared" si="4"/>
        <v>1753624.9868545588</v>
      </c>
      <c r="N18" s="21">
        <f t="shared" si="4"/>
        <v>2368649.700283942</v>
      </c>
      <c r="O18" s="21">
        <f t="shared" si="4"/>
        <v>23998217.47817857</v>
      </c>
    </row>
    <row r="19" ht="12.75">
      <c r="D19" s="22"/>
    </row>
    <row r="22" spans="1:4" ht="12.75">
      <c r="A22" s="214" t="s">
        <v>22</v>
      </c>
      <c r="B22" s="214"/>
      <c r="C22" s="214"/>
      <c r="D22" s="214"/>
    </row>
    <row r="23" spans="1:15" ht="110.25" customHeight="1">
      <c r="A23" s="196" t="s">
        <v>16</v>
      </c>
      <c r="B23" s="196"/>
      <c r="C23" s="196"/>
      <c r="D23" s="13">
        <v>301163</v>
      </c>
      <c r="E23" s="13">
        <v>1038550</v>
      </c>
      <c r="F23" s="13">
        <v>830800</v>
      </c>
      <c r="G23" s="13">
        <v>846000</v>
      </c>
      <c r="H23" s="13">
        <v>825360</v>
      </c>
      <c r="I23" s="13">
        <v>954980</v>
      </c>
      <c r="J23" s="13">
        <v>761360</v>
      </c>
      <c r="K23" s="13">
        <v>876130</v>
      </c>
      <c r="L23" s="13">
        <v>973440</v>
      </c>
      <c r="M23" s="13">
        <v>936240</v>
      </c>
      <c r="N23" s="13">
        <v>816800</v>
      </c>
      <c r="O23" s="18">
        <f>SUM(D23:N23)</f>
        <v>9160823</v>
      </c>
    </row>
    <row r="24" spans="1:15" ht="92.25" customHeight="1">
      <c r="A24" s="196" t="s">
        <v>19</v>
      </c>
      <c r="B24" s="196"/>
      <c r="C24" s="196"/>
      <c r="D24" s="13"/>
      <c r="E24" s="13">
        <f aca="true" t="shared" si="5" ref="E24:N24">E23-E25</f>
        <v>510801</v>
      </c>
      <c r="F24" s="13">
        <f t="shared" si="5"/>
        <v>527646</v>
      </c>
      <c r="G24" s="13">
        <f t="shared" si="5"/>
        <v>510344</v>
      </c>
      <c r="H24" s="13">
        <f t="shared" si="5"/>
        <v>712622</v>
      </c>
      <c r="I24" s="13">
        <f t="shared" si="5"/>
        <v>645046</v>
      </c>
      <c r="J24" s="13">
        <f t="shared" si="5"/>
        <v>505674</v>
      </c>
      <c r="K24" s="13">
        <f t="shared" si="5"/>
        <v>620247</v>
      </c>
      <c r="L24" s="13">
        <f t="shared" si="5"/>
        <v>658784</v>
      </c>
      <c r="M24" s="13">
        <f t="shared" si="5"/>
        <v>635077</v>
      </c>
      <c r="N24" s="13">
        <f t="shared" si="5"/>
        <v>646463</v>
      </c>
      <c r="O24" s="18">
        <f>SUM(D24:N24)</f>
        <v>5972704</v>
      </c>
    </row>
    <row r="25" spans="1:15" ht="102" customHeight="1">
      <c r="A25" s="194" t="s">
        <v>18</v>
      </c>
      <c r="B25" s="194"/>
      <c r="C25" s="194"/>
      <c r="D25" s="13"/>
      <c r="E25" s="13">
        <v>527749</v>
      </c>
      <c r="F25" s="13">
        <v>303154</v>
      </c>
      <c r="G25" s="13">
        <v>335656</v>
      </c>
      <c r="H25" s="13">
        <v>112738</v>
      </c>
      <c r="I25" s="13">
        <v>309934</v>
      </c>
      <c r="J25" s="13">
        <v>255686</v>
      </c>
      <c r="K25" s="13">
        <v>255883</v>
      </c>
      <c r="L25" s="13">
        <v>314656</v>
      </c>
      <c r="M25" s="13">
        <v>301163</v>
      </c>
      <c r="N25" s="13">
        <v>170337</v>
      </c>
      <c r="O25" s="18">
        <f>SUM(D25:N25)</f>
        <v>2886956</v>
      </c>
    </row>
    <row r="26" spans="1:15" ht="102" customHeight="1">
      <c r="A26" s="194" t="s">
        <v>24</v>
      </c>
      <c r="B26" s="194"/>
      <c r="C26" s="194"/>
      <c r="D26" s="13"/>
      <c r="E26" s="13"/>
      <c r="F26" s="13"/>
      <c r="G26" s="13"/>
      <c r="H26" s="13">
        <v>40183</v>
      </c>
      <c r="I26" s="13">
        <v>21572</v>
      </c>
      <c r="J26" s="13">
        <v>14296</v>
      </c>
      <c r="K26" s="13">
        <v>65340</v>
      </c>
      <c r="L26" s="13">
        <v>0</v>
      </c>
      <c r="M26" s="13">
        <v>26060</v>
      </c>
      <c r="N26" s="13">
        <v>10746</v>
      </c>
      <c r="O26" s="18">
        <f>SUM(H26:N26)</f>
        <v>178197</v>
      </c>
    </row>
    <row r="27" spans="1:15" ht="51" customHeight="1">
      <c r="A27" s="197" t="s">
        <v>14</v>
      </c>
      <c r="B27" s="198"/>
      <c r="C27" s="199"/>
      <c r="D27" s="13"/>
      <c r="E27" s="25">
        <v>1.03568</v>
      </c>
      <c r="F27" s="25">
        <v>1.16988</v>
      </c>
      <c r="G27" s="25">
        <v>1.15117</v>
      </c>
      <c r="H27" s="25">
        <v>1.15283</v>
      </c>
      <c r="I27" s="25">
        <v>1.11922</v>
      </c>
      <c r="J27" s="25">
        <v>1.09485</v>
      </c>
      <c r="K27" s="25">
        <v>1.07332</v>
      </c>
      <c r="L27" s="25">
        <v>0.89976</v>
      </c>
      <c r="M27" s="25">
        <v>0.92764</v>
      </c>
      <c r="N27" s="25">
        <v>1.03971</v>
      </c>
      <c r="O27" s="25"/>
    </row>
    <row r="28" spans="1:15" ht="31.5" customHeight="1">
      <c r="A28" s="200" t="s">
        <v>17</v>
      </c>
      <c r="B28" s="200"/>
      <c r="C28" s="200"/>
      <c r="D28" s="13"/>
      <c r="E28" s="20">
        <f>E27*E25</f>
        <v>546579.0843199999</v>
      </c>
      <c r="F28" s="20">
        <f>F27*F25</f>
        <v>354653.80152000004</v>
      </c>
      <c r="G28" s="20">
        <f>G27*G25</f>
        <v>386397.11752</v>
      </c>
      <c r="H28" s="20">
        <f aca="true" t="shared" si="6" ref="H28:N28">(H26+H25)*H27</f>
        <v>176291.91643</v>
      </c>
      <c r="I28" s="20">
        <f t="shared" si="6"/>
        <v>371028.14532</v>
      </c>
      <c r="J28" s="20">
        <f t="shared" si="6"/>
        <v>295589.79270000005</v>
      </c>
      <c r="K28" s="20">
        <f t="shared" si="6"/>
        <v>344775.07036</v>
      </c>
      <c r="L28" s="20">
        <f t="shared" si="6"/>
        <v>283114.88256</v>
      </c>
      <c r="M28" s="20">
        <f t="shared" si="6"/>
        <v>303545.14372</v>
      </c>
      <c r="N28" s="20">
        <f t="shared" si="6"/>
        <v>188273.80592999997</v>
      </c>
      <c r="O28" s="18">
        <f>SUM(D28:N28)</f>
        <v>3250248.76038</v>
      </c>
    </row>
    <row r="29" spans="1:15" ht="54" customHeight="1">
      <c r="A29" s="200" t="s">
        <v>20</v>
      </c>
      <c r="B29" s="200"/>
      <c r="C29" s="197"/>
      <c r="D29" s="24"/>
      <c r="E29" s="20">
        <f aca="true" t="shared" si="7" ref="E29:N29">E28*1.18</f>
        <v>644963.3194975998</v>
      </c>
      <c r="F29" s="20">
        <f t="shared" si="7"/>
        <v>418491.48579360003</v>
      </c>
      <c r="G29" s="20">
        <f t="shared" si="7"/>
        <v>455948.5986736</v>
      </c>
      <c r="H29" s="20">
        <f t="shared" si="7"/>
        <v>208024.4613874</v>
      </c>
      <c r="I29" s="20">
        <f t="shared" si="7"/>
        <v>437813.2114776</v>
      </c>
      <c r="J29" s="20">
        <f t="shared" si="7"/>
        <v>348795.95538600005</v>
      </c>
      <c r="K29" s="20">
        <f t="shared" si="7"/>
        <v>406834.5830248</v>
      </c>
      <c r="L29" s="20">
        <f t="shared" si="7"/>
        <v>334075.5614208</v>
      </c>
      <c r="M29" s="20">
        <f t="shared" si="7"/>
        <v>358183.2695896</v>
      </c>
      <c r="N29" s="20">
        <f t="shared" si="7"/>
        <v>222163.09099739997</v>
      </c>
      <c r="O29" s="18">
        <f>SUM(D29:N29)</f>
        <v>3835293.5372484</v>
      </c>
    </row>
    <row r="30" spans="1:15" ht="24.75" customHeight="1">
      <c r="A30" s="194"/>
      <c r="B30" s="194"/>
      <c r="C30" s="194"/>
      <c r="D30" s="24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3:15" ht="12.75">
      <c r="C31" s="23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</sheetData>
  <sheetProtection/>
  <mergeCells count="26">
    <mergeCell ref="A4:O4"/>
    <mergeCell ref="A22:D22"/>
    <mergeCell ref="A11:C11"/>
    <mergeCell ref="A9:C9"/>
    <mergeCell ref="A10:C10"/>
    <mergeCell ref="A7:C7"/>
    <mergeCell ref="A8:C8"/>
    <mergeCell ref="A3:O3"/>
    <mergeCell ref="A18:C18"/>
    <mergeCell ref="A14:C14"/>
    <mergeCell ref="A12:C12"/>
    <mergeCell ref="A13:C13"/>
    <mergeCell ref="A17:C17"/>
    <mergeCell ref="A15:C15"/>
    <mergeCell ref="A16:C16"/>
    <mergeCell ref="A5:C5"/>
    <mergeCell ref="A6:C6"/>
    <mergeCell ref="A30:C30"/>
    <mergeCell ref="D31:O31"/>
    <mergeCell ref="A25:C25"/>
    <mergeCell ref="A24:C24"/>
    <mergeCell ref="A26:C26"/>
    <mergeCell ref="A23:C23"/>
    <mergeCell ref="A27:C27"/>
    <mergeCell ref="A29:C29"/>
    <mergeCell ref="A28:C28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00390625" style="0" customWidth="1"/>
    <col min="2" max="2" width="22.140625" style="0" customWidth="1"/>
    <col min="3" max="3" width="15.140625" style="0" customWidth="1"/>
    <col min="4" max="4" width="14.140625" style="0" customWidth="1"/>
    <col min="5" max="5" width="12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00390625" style="0" customWidth="1"/>
    <col min="10" max="10" width="20.57421875" style="0" customWidth="1"/>
    <col min="11" max="11" width="14.140625" style="0" customWidth="1"/>
  </cols>
  <sheetData>
    <row r="1" ht="12.75">
      <c r="A1" s="29" t="s">
        <v>40</v>
      </c>
    </row>
    <row r="3" spans="1:11" ht="12.75">
      <c r="A3" s="192" t="s">
        <v>328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</row>
    <row r="4" spans="1:11" ht="12.75">
      <c r="A4" s="215" t="s">
        <v>47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6" spans="1:11" ht="78" customHeight="1">
      <c r="A6" s="33" t="s">
        <v>48</v>
      </c>
      <c r="B6" s="33" t="s">
        <v>49</v>
      </c>
      <c r="C6" s="33" t="s">
        <v>50</v>
      </c>
      <c r="D6" s="33" t="s">
        <v>51</v>
      </c>
      <c r="E6" s="33" t="s">
        <v>52</v>
      </c>
      <c r="F6" s="33" t="s">
        <v>53</v>
      </c>
      <c r="G6" s="33" t="s">
        <v>54</v>
      </c>
      <c r="H6" s="33" t="s">
        <v>55</v>
      </c>
      <c r="I6" s="33" t="s">
        <v>56</v>
      </c>
      <c r="J6" s="33" t="s">
        <v>57</v>
      </c>
      <c r="K6" s="33" t="s">
        <v>58</v>
      </c>
    </row>
    <row r="7" spans="1:11" ht="67.5" customHeight="1">
      <c r="A7" s="34">
        <v>1</v>
      </c>
      <c r="B7" s="35" t="s">
        <v>59</v>
      </c>
      <c r="C7" s="36" t="s">
        <v>60</v>
      </c>
      <c r="D7" s="35" t="s">
        <v>61</v>
      </c>
      <c r="E7" s="37" t="s">
        <v>62</v>
      </c>
      <c r="F7" s="38" t="s">
        <v>63</v>
      </c>
      <c r="G7" s="37" t="s">
        <v>64</v>
      </c>
      <c r="H7" s="38" t="s">
        <v>65</v>
      </c>
      <c r="I7" s="37" t="s">
        <v>66</v>
      </c>
      <c r="J7" s="35" t="s">
        <v>67</v>
      </c>
      <c r="K7" s="34"/>
    </row>
    <row r="8" spans="1:11" ht="38.25">
      <c r="A8" s="34">
        <v>2</v>
      </c>
      <c r="B8" s="35" t="s">
        <v>68</v>
      </c>
      <c r="C8" s="36" t="s">
        <v>60</v>
      </c>
      <c r="D8" s="35" t="s">
        <v>69</v>
      </c>
      <c r="E8" s="37" t="s">
        <v>70</v>
      </c>
      <c r="F8" s="38" t="s">
        <v>71</v>
      </c>
      <c r="G8" s="37" t="s">
        <v>70</v>
      </c>
      <c r="H8" s="37" t="s">
        <v>72</v>
      </c>
      <c r="I8" s="37" t="s">
        <v>73</v>
      </c>
      <c r="J8" s="35" t="s">
        <v>74</v>
      </c>
      <c r="K8" s="34"/>
    </row>
    <row r="9" spans="1:11" ht="38.25">
      <c r="A9" s="34">
        <v>3</v>
      </c>
      <c r="B9" s="35" t="s">
        <v>75</v>
      </c>
      <c r="C9" s="36" t="s">
        <v>76</v>
      </c>
      <c r="D9" s="35" t="s">
        <v>77</v>
      </c>
      <c r="E9" s="37" t="s">
        <v>78</v>
      </c>
      <c r="F9" s="38" t="s">
        <v>79</v>
      </c>
      <c r="G9" s="37" t="s">
        <v>78</v>
      </c>
      <c r="H9" s="38" t="s">
        <v>80</v>
      </c>
      <c r="I9" s="37" t="s">
        <v>78</v>
      </c>
      <c r="J9" s="35" t="s">
        <v>77</v>
      </c>
      <c r="K9" s="34"/>
    </row>
    <row r="10" spans="1:11" ht="38.25">
      <c r="A10" s="34">
        <v>4</v>
      </c>
      <c r="B10" s="35" t="s">
        <v>81</v>
      </c>
      <c r="C10" s="36" t="s">
        <v>60</v>
      </c>
      <c r="D10" s="35" t="s">
        <v>82</v>
      </c>
      <c r="E10" s="37" t="s">
        <v>83</v>
      </c>
      <c r="F10" s="38" t="s">
        <v>84</v>
      </c>
      <c r="G10" s="37" t="s">
        <v>83</v>
      </c>
      <c r="H10" s="38" t="s">
        <v>85</v>
      </c>
      <c r="I10" s="37" t="s">
        <v>86</v>
      </c>
      <c r="J10" s="35" t="s">
        <v>87</v>
      </c>
      <c r="K10" s="34"/>
    </row>
    <row r="11" spans="1:11" ht="25.5">
      <c r="A11" s="34">
        <v>5</v>
      </c>
      <c r="B11" s="35" t="s">
        <v>88</v>
      </c>
      <c r="C11" s="36" t="s">
        <v>60</v>
      </c>
      <c r="D11" s="35" t="s">
        <v>89</v>
      </c>
      <c r="E11" s="37" t="s">
        <v>83</v>
      </c>
      <c r="F11" s="38" t="s">
        <v>90</v>
      </c>
      <c r="G11" s="37" t="s">
        <v>83</v>
      </c>
      <c r="H11" s="38" t="s">
        <v>91</v>
      </c>
      <c r="I11" s="37" t="s">
        <v>92</v>
      </c>
      <c r="J11" s="35" t="s">
        <v>93</v>
      </c>
      <c r="K11" s="34"/>
    </row>
    <row r="12" spans="1:11" ht="38.25">
      <c r="A12" s="34">
        <v>6</v>
      </c>
      <c r="B12" s="35" t="s">
        <v>94</v>
      </c>
      <c r="C12" s="36" t="s">
        <v>60</v>
      </c>
      <c r="D12" s="35" t="s">
        <v>95</v>
      </c>
      <c r="E12" s="37" t="s">
        <v>96</v>
      </c>
      <c r="F12" s="38" t="s">
        <v>97</v>
      </c>
      <c r="G12" s="37" t="s">
        <v>96</v>
      </c>
      <c r="H12" s="38" t="s">
        <v>98</v>
      </c>
      <c r="I12" s="37" t="s">
        <v>96</v>
      </c>
      <c r="J12" s="35" t="s">
        <v>99</v>
      </c>
      <c r="K12" s="34"/>
    </row>
    <row r="13" spans="1:11" ht="25.5">
      <c r="A13" s="34">
        <v>7</v>
      </c>
      <c r="B13" s="35" t="s">
        <v>100</v>
      </c>
      <c r="C13" s="36" t="s">
        <v>60</v>
      </c>
      <c r="D13" s="35" t="s">
        <v>101</v>
      </c>
      <c r="E13" s="37" t="s">
        <v>102</v>
      </c>
      <c r="F13" s="38" t="s">
        <v>103</v>
      </c>
      <c r="G13" s="37" t="s">
        <v>102</v>
      </c>
      <c r="H13" s="38" t="s">
        <v>104</v>
      </c>
      <c r="I13" s="39"/>
      <c r="J13" s="35" t="s">
        <v>105</v>
      </c>
      <c r="K13" s="34"/>
    </row>
    <row r="14" spans="1:11" ht="38.25">
      <c r="A14" s="34">
        <v>8</v>
      </c>
      <c r="B14" s="35" t="s">
        <v>100</v>
      </c>
      <c r="C14" s="36" t="s">
        <v>60</v>
      </c>
      <c r="D14" s="35" t="s">
        <v>106</v>
      </c>
      <c r="E14" s="37" t="s">
        <v>73</v>
      </c>
      <c r="F14" s="38" t="s">
        <v>107</v>
      </c>
      <c r="G14" s="37" t="s">
        <v>73</v>
      </c>
      <c r="H14" s="40"/>
      <c r="I14" s="39"/>
      <c r="J14" s="35" t="s">
        <v>105</v>
      </c>
      <c r="K14" s="34"/>
    </row>
    <row r="15" spans="1:11" ht="25.5">
      <c r="A15" s="34"/>
      <c r="B15" s="35" t="s">
        <v>108</v>
      </c>
      <c r="C15" s="36" t="s">
        <v>60</v>
      </c>
      <c r="D15" s="35" t="s">
        <v>109</v>
      </c>
      <c r="E15" s="37" t="s">
        <v>110</v>
      </c>
      <c r="F15" s="38" t="s">
        <v>111</v>
      </c>
      <c r="G15" s="37" t="s">
        <v>110</v>
      </c>
      <c r="H15" s="38" t="s">
        <v>112</v>
      </c>
      <c r="I15" s="39"/>
      <c r="J15" s="35" t="s">
        <v>113</v>
      </c>
      <c r="K15" s="34"/>
    </row>
    <row r="16" spans="1:11" ht="38.25">
      <c r="A16" s="34">
        <v>9</v>
      </c>
      <c r="B16" s="35" t="s">
        <v>114</v>
      </c>
      <c r="C16" s="36" t="s">
        <v>60</v>
      </c>
      <c r="D16" s="35" t="s">
        <v>115</v>
      </c>
      <c r="E16" s="37" t="s">
        <v>116</v>
      </c>
      <c r="F16" s="38" t="s">
        <v>117</v>
      </c>
      <c r="G16" s="37" t="s">
        <v>116</v>
      </c>
      <c r="H16" s="38" t="s">
        <v>118</v>
      </c>
      <c r="I16" s="39"/>
      <c r="J16" s="35" t="s">
        <v>105</v>
      </c>
      <c r="K16" s="34"/>
    </row>
    <row r="17" spans="1:11" ht="38.25">
      <c r="A17" s="34">
        <v>10</v>
      </c>
      <c r="B17" s="35" t="s">
        <v>94</v>
      </c>
      <c r="C17" s="36" t="s">
        <v>60</v>
      </c>
      <c r="D17" s="35" t="s">
        <v>119</v>
      </c>
      <c r="E17" s="37" t="s">
        <v>120</v>
      </c>
      <c r="F17" s="38" t="s">
        <v>121</v>
      </c>
      <c r="G17" s="37" t="s">
        <v>120</v>
      </c>
      <c r="H17" s="38" t="s">
        <v>122</v>
      </c>
      <c r="I17" s="37" t="s">
        <v>120</v>
      </c>
      <c r="J17" s="35" t="s">
        <v>123</v>
      </c>
      <c r="K17" s="34"/>
    </row>
    <row r="18" spans="1:11" ht="25.5">
      <c r="A18" s="34">
        <v>11</v>
      </c>
      <c r="B18" s="35" t="s">
        <v>81</v>
      </c>
      <c r="C18" s="36" t="s">
        <v>60</v>
      </c>
      <c r="D18" s="35" t="s">
        <v>124</v>
      </c>
      <c r="E18" s="37" t="s">
        <v>125</v>
      </c>
      <c r="F18" s="38" t="s">
        <v>126</v>
      </c>
      <c r="G18" s="39"/>
      <c r="H18" s="40"/>
      <c r="I18" s="39"/>
      <c r="J18" s="35" t="s">
        <v>113</v>
      </c>
      <c r="K18" s="34"/>
    </row>
  </sheetData>
  <sheetProtection/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D14" sqref="D14"/>
    </sheetView>
  </sheetViews>
  <sheetFormatPr defaultColWidth="9.140625" defaultRowHeight="12.75"/>
  <sheetData>
    <row r="2" spans="1:7" ht="12.75">
      <c r="A2" s="192" t="s">
        <v>328</v>
      </c>
      <c r="B2" s="192"/>
      <c r="C2" s="192"/>
      <c r="D2" s="192"/>
      <c r="E2" s="192"/>
      <c r="F2" s="192"/>
      <c r="G2" s="192"/>
    </row>
    <row r="3" spans="1:7" ht="73.5" customHeight="1">
      <c r="A3" s="193" t="s">
        <v>127</v>
      </c>
      <c r="B3" s="193"/>
      <c r="C3" s="193"/>
      <c r="D3" s="193"/>
      <c r="E3" s="193"/>
      <c r="F3" s="193"/>
      <c r="G3" s="193"/>
    </row>
    <row r="5" spans="1:7" ht="52.5" customHeight="1">
      <c r="A5" s="216" t="s">
        <v>128</v>
      </c>
      <c r="B5" s="216"/>
      <c r="C5" s="216"/>
      <c r="D5" s="216"/>
      <c r="E5" s="216"/>
      <c r="F5" s="216"/>
      <c r="G5" s="216"/>
    </row>
  </sheetData>
  <sheetProtection/>
  <mergeCells count="3">
    <mergeCell ref="A2:G2"/>
    <mergeCell ref="A3:G3"/>
    <mergeCell ref="A5:G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31.140625" style="0" customWidth="1"/>
    <col min="2" max="2" width="17.28125" style="0" customWidth="1"/>
    <col min="3" max="3" width="13.421875" style="0" customWidth="1"/>
    <col min="4" max="5" width="16.28125" style="0" customWidth="1"/>
  </cols>
  <sheetData>
    <row r="2" ht="12.75">
      <c r="A2" s="29" t="s">
        <v>40</v>
      </c>
    </row>
    <row r="5" spans="1:5" ht="12.75">
      <c r="A5" s="220" t="s">
        <v>328</v>
      </c>
      <c r="B5" s="220"/>
      <c r="C5" s="220"/>
      <c r="D5" s="220"/>
      <c r="E5" s="220"/>
    </row>
    <row r="6" spans="1:5" ht="12.75">
      <c r="A6" s="221" t="s">
        <v>129</v>
      </c>
      <c r="B6" s="221"/>
      <c r="C6" s="221"/>
      <c r="D6" s="221"/>
      <c r="E6" s="221"/>
    </row>
    <row r="7" spans="1:5" ht="12.75">
      <c r="A7" s="221" t="s">
        <v>130</v>
      </c>
      <c r="B7" s="221"/>
      <c r="C7" s="221"/>
      <c r="D7" s="221"/>
      <c r="E7" s="221"/>
    </row>
    <row r="8" spans="1:5" ht="12.75">
      <c r="A8" s="221" t="s">
        <v>131</v>
      </c>
      <c r="B8" s="221"/>
      <c r="C8" s="221"/>
      <c r="D8" s="221"/>
      <c r="E8" s="221"/>
    </row>
    <row r="9" spans="1:5" ht="12.75">
      <c r="A9" s="41"/>
      <c r="B9" s="41"/>
      <c r="C9" s="41"/>
      <c r="D9" s="41"/>
      <c r="E9" s="41"/>
    </row>
    <row r="10" spans="1:5" ht="12.75">
      <c r="A10" s="217"/>
      <c r="B10" s="217"/>
      <c r="C10" s="217"/>
      <c r="D10" s="217"/>
      <c r="E10" s="217"/>
    </row>
    <row r="11" spans="1:5" ht="25.5">
      <c r="A11" s="217" t="s">
        <v>132</v>
      </c>
      <c r="B11" s="218" t="s">
        <v>133</v>
      </c>
      <c r="C11" s="218"/>
      <c r="D11" s="42" t="s">
        <v>134</v>
      </c>
      <c r="E11" s="219" t="s">
        <v>135</v>
      </c>
    </row>
    <row r="12" spans="1:5" ht="12.75">
      <c r="A12" s="217"/>
      <c r="B12" s="43" t="s">
        <v>136</v>
      </c>
      <c r="C12" s="44" t="s">
        <v>137</v>
      </c>
      <c r="D12" s="44" t="s">
        <v>137</v>
      </c>
      <c r="E12" s="219"/>
    </row>
    <row r="13" spans="1:5" ht="69.75" customHeight="1">
      <c r="A13" s="217"/>
      <c r="B13" s="45">
        <v>264695.1</v>
      </c>
      <c r="C13" s="46">
        <v>0</v>
      </c>
      <c r="D13" s="46">
        <v>466.9</v>
      </c>
      <c r="E13" s="219"/>
    </row>
  </sheetData>
  <sheetProtection/>
  <mergeCells count="8">
    <mergeCell ref="A10:E10"/>
    <mergeCell ref="A11:A13"/>
    <mergeCell ref="B11:C11"/>
    <mergeCell ref="E11:E13"/>
    <mergeCell ref="A5:E5"/>
    <mergeCell ref="A6:E6"/>
    <mergeCell ref="A7:E7"/>
    <mergeCell ref="A8:E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34">
      <selection activeCell="G20" sqref="G20"/>
    </sheetView>
  </sheetViews>
  <sheetFormatPr defaultColWidth="9.140625" defaultRowHeight="12.75"/>
  <cols>
    <col min="3" max="3" width="29.7109375" style="0" customWidth="1"/>
    <col min="4" max="4" width="22.8515625" style="0" customWidth="1"/>
  </cols>
  <sheetData>
    <row r="2" spans="1:8" ht="12.75">
      <c r="A2" s="86" t="s">
        <v>266</v>
      </c>
      <c r="B2" s="86"/>
      <c r="C2" s="85"/>
      <c r="D2" s="85"/>
      <c r="E2" s="87"/>
      <c r="F2" s="87"/>
      <c r="G2" s="87"/>
      <c r="H2" s="87"/>
    </row>
    <row r="3" spans="1:8" ht="12.75">
      <c r="A3" s="85"/>
      <c r="B3" s="85"/>
      <c r="C3" s="85"/>
      <c r="D3" s="85"/>
      <c r="E3" s="87"/>
      <c r="F3" s="87"/>
      <c r="G3" s="87"/>
      <c r="H3" s="87"/>
    </row>
    <row r="4" spans="1:8" ht="12.75">
      <c r="A4" s="85"/>
      <c r="B4" s="224" t="str">
        <f>IF('[1]Таблица 1'!B4:H4&lt;&gt;"",'[1]Таблица 1'!B4:H4,"")</f>
        <v>ООО "Энергосети Сибири"</v>
      </c>
      <c r="C4" s="224"/>
      <c r="D4" s="224"/>
      <c r="E4" s="87"/>
      <c r="F4" s="87"/>
      <c r="G4" s="87"/>
      <c r="H4" s="87"/>
    </row>
    <row r="5" spans="1:8" ht="12.75">
      <c r="A5" s="85"/>
      <c r="B5" s="225" t="s">
        <v>180</v>
      </c>
      <c r="C5" s="226"/>
      <c r="D5" s="226"/>
      <c r="E5" s="87"/>
      <c r="F5" s="87"/>
      <c r="G5" s="87"/>
      <c r="H5" s="87"/>
    </row>
    <row r="6" spans="1:8" ht="13.5" thickBot="1">
      <c r="A6" s="87"/>
      <c r="B6" s="87"/>
      <c r="C6" s="87"/>
      <c r="D6" s="87"/>
      <c r="E6" s="87"/>
      <c r="F6" s="87"/>
      <c r="G6" s="87"/>
      <c r="H6" s="87"/>
    </row>
    <row r="7" spans="1:8" ht="13.5" thickBot="1">
      <c r="A7" s="87"/>
      <c r="B7" s="227" t="s">
        <v>181</v>
      </c>
      <c r="C7" s="228" t="s">
        <v>182</v>
      </c>
      <c r="D7" s="116" t="s">
        <v>183</v>
      </c>
      <c r="E7" s="88"/>
      <c r="F7" s="88"/>
      <c r="G7" s="88"/>
      <c r="H7" s="87"/>
    </row>
    <row r="8" spans="1:8" ht="13.5" thickBot="1">
      <c r="A8" s="87"/>
      <c r="B8" s="227"/>
      <c r="C8" s="228"/>
      <c r="D8" s="89"/>
      <c r="E8" s="88"/>
      <c r="F8" s="88"/>
      <c r="G8" s="88"/>
      <c r="H8" s="87"/>
    </row>
    <row r="9" spans="1:8" ht="13.5" thickBot="1">
      <c r="A9" s="87"/>
      <c r="B9" s="90">
        <v>1</v>
      </c>
      <c r="C9" s="91">
        <v>2</v>
      </c>
      <c r="D9" s="92">
        <v>3</v>
      </c>
      <c r="E9" s="88"/>
      <c r="F9" s="88"/>
      <c r="G9" s="88"/>
      <c r="H9" s="87"/>
    </row>
    <row r="10" spans="1:8" ht="12.75">
      <c r="A10" s="87"/>
      <c r="B10" s="93">
        <v>1</v>
      </c>
      <c r="C10" s="222" t="s">
        <v>184</v>
      </c>
      <c r="D10" s="222"/>
      <c r="E10" s="88"/>
      <c r="F10" s="88"/>
      <c r="G10" s="88"/>
      <c r="H10" s="87"/>
    </row>
    <row r="11" spans="1:8" ht="12.75">
      <c r="A11" s="87"/>
      <c r="B11" s="94" t="s">
        <v>185</v>
      </c>
      <c r="C11" s="95" t="s">
        <v>186</v>
      </c>
      <c r="D11" s="96"/>
      <c r="E11" s="88"/>
      <c r="F11" s="88"/>
      <c r="G11" s="88"/>
      <c r="H11" s="87"/>
    </row>
    <row r="12" spans="1:8" ht="12.75">
      <c r="A12" s="87"/>
      <c r="B12" s="94" t="s">
        <v>187</v>
      </c>
      <c r="C12" s="97" t="s">
        <v>188</v>
      </c>
      <c r="D12" s="98"/>
      <c r="E12" s="88"/>
      <c r="F12" s="88"/>
      <c r="G12" s="88"/>
      <c r="H12" s="87"/>
    </row>
    <row r="13" spans="1:8" ht="12.75">
      <c r="A13" s="87"/>
      <c r="B13" s="94" t="s">
        <v>189</v>
      </c>
      <c r="C13" s="97" t="s">
        <v>190</v>
      </c>
      <c r="D13" s="98"/>
      <c r="E13" s="88"/>
      <c r="F13" s="88"/>
      <c r="G13" s="88"/>
      <c r="H13" s="87"/>
    </row>
    <row r="14" spans="1:9" ht="12.75">
      <c r="A14" s="87"/>
      <c r="B14" s="94" t="s">
        <v>191</v>
      </c>
      <c r="C14" s="97" t="s">
        <v>192</v>
      </c>
      <c r="D14" s="98"/>
      <c r="E14" s="88"/>
      <c r="F14" s="88"/>
      <c r="G14" s="88"/>
      <c r="H14" s="87"/>
      <c r="I14" s="86"/>
    </row>
    <row r="15" spans="1:8" ht="12.75">
      <c r="A15" s="87"/>
      <c r="B15" s="94" t="s">
        <v>193</v>
      </c>
      <c r="C15" s="97" t="s">
        <v>194</v>
      </c>
      <c r="D15" s="98"/>
      <c r="E15" s="88"/>
      <c r="F15" s="88"/>
      <c r="G15" s="88"/>
      <c r="H15" s="87"/>
    </row>
    <row r="16" spans="1:8" ht="12.75">
      <c r="A16" s="87"/>
      <c r="B16" s="94" t="s">
        <v>195</v>
      </c>
      <c r="C16" s="97" t="s">
        <v>196</v>
      </c>
      <c r="D16" s="98"/>
      <c r="E16" s="88"/>
      <c r="F16" s="88"/>
      <c r="G16" s="88"/>
      <c r="H16" s="87"/>
    </row>
    <row r="17" spans="1:8" ht="12.75">
      <c r="A17" s="87"/>
      <c r="B17" s="94" t="s">
        <v>197</v>
      </c>
      <c r="C17" s="97" t="s">
        <v>198</v>
      </c>
      <c r="D17" s="98"/>
      <c r="E17" s="88"/>
      <c r="F17" s="88"/>
      <c r="G17" s="88"/>
      <c r="H17" s="87"/>
    </row>
    <row r="18" spans="1:8" ht="12.75">
      <c r="A18" s="87"/>
      <c r="B18" s="94" t="s">
        <v>199</v>
      </c>
      <c r="C18" s="97" t="s">
        <v>200</v>
      </c>
      <c r="D18" s="98"/>
      <c r="E18" s="88"/>
      <c r="F18" s="88"/>
      <c r="G18" s="88"/>
      <c r="H18" s="87"/>
    </row>
    <row r="19" spans="1:8" ht="12.75">
      <c r="A19" s="87"/>
      <c r="B19" s="94" t="s">
        <v>201</v>
      </c>
      <c r="C19" s="97" t="s">
        <v>202</v>
      </c>
      <c r="D19" s="98"/>
      <c r="E19" s="88"/>
      <c r="F19" s="88"/>
      <c r="G19" s="88"/>
      <c r="H19" s="87"/>
    </row>
    <row r="20" spans="1:8" ht="12.75">
      <c r="A20" s="87"/>
      <c r="B20" s="94" t="s">
        <v>203</v>
      </c>
      <c r="C20" s="97" t="s">
        <v>204</v>
      </c>
      <c r="D20" s="98"/>
      <c r="E20" s="88"/>
      <c r="F20" s="88"/>
      <c r="G20" s="88"/>
      <c r="H20" s="87"/>
    </row>
    <row r="21" spans="1:8" ht="12.75">
      <c r="A21" s="87"/>
      <c r="B21" s="94" t="s">
        <v>205</v>
      </c>
      <c r="C21" s="97" t="s">
        <v>206</v>
      </c>
      <c r="D21" s="98"/>
      <c r="E21" s="88"/>
      <c r="F21" s="88"/>
      <c r="G21" s="88"/>
      <c r="H21" s="87"/>
    </row>
    <row r="22" spans="1:8" ht="12.75">
      <c r="A22" s="87"/>
      <c r="B22" s="94" t="s">
        <v>207</v>
      </c>
      <c r="C22" s="97" t="s">
        <v>208</v>
      </c>
      <c r="D22" s="98"/>
      <c r="E22" s="87"/>
      <c r="F22" s="87"/>
      <c r="G22" s="88"/>
      <c r="H22" s="87"/>
    </row>
    <row r="23" spans="1:8" ht="12.75">
      <c r="A23" s="87"/>
      <c r="B23" s="94" t="s">
        <v>209</v>
      </c>
      <c r="C23" s="97" t="s">
        <v>210</v>
      </c>
      <c r="D23" s="98">
        <v>3.1</v>
      </c>
      <c r="E23" s="88"/>
      <c r="F23" s="88"/>
      <c r="G23" s="88"/>
      <c r="H23" s="87"/>
    </row>
    <row r="24" spans="1:8" ht="12.75">
      <c r="A24" s="87"/>
      <c r="B24" s="94" t="s">
        <v>211</v>
      </c>
      <c r="C24" s="97" t="s">
        <v>212</v>
      </c>
      <c r="D24" s="98"/>
      <c r="E24" s="88"/>
      <c r="F24" s="88"/>
      <c r="G24" s="88"/>
      <c r="H24" s="87"/>
    </row>
    <row r="25" spans="1:8" ht="13.5">
      <c r="A25" s="87"/>
      <c r="B25" s="94" t="s">
        <v>213</v>
      </c>
      <c r="C25" s="99" t="s">
        <v>214</v>
      </c>
      <c r="D25" s="100">
        <f>SUM(D11:D24)</f>
        <v>3.1</v>
      </c>
      <c r="E25" s="88"/>
      <c r="F25" s="88"/>
      <c r="G25" s="88"/>
      <c r="H25" s="87"/>
    </row>
    <row r="26" spans="1:8" ht="12.75">
      <c r="A26" s="87"/>
      <c r="B26" s="94" t="s">
        <v>215</v>
      </c>
      <c r="C26" s="97" t="s">
        <v>216</v>
      </c>
      <c r="D26" s="98"/>
      <c r="E26" s="88"/>
      <c r="F26" s="88"/>
      <c r="G26" s="88"/>
      <c r="H26" s="87"/>
    </row>
    <row r="27" spans="1:8" ht="12.75">
      <c r="A27" s="87"/>
      <c r="B27" s="94" t="s">
        <v>217</v>
      </c>
      <c r="C27" s="97" t="s">
        <v>218</v>
      </c>
      <c r="D27" s="98"/>
      <c r="E27" s="88"/>
      <c r="F27" s="88"/>
      <c r="G27" s="88"/>
      <c r="H27" s="87"/>
    </row>
    <row r="28" spans="1:8" ht="12.75">
      <c r="A28" s="87"/>
      <c r="B28" s="94" t="s">
        <v>219</v>
      </c>
      <c r="C28" s="97" t="s">
        <v>220</v>
      </c>
      <c r="D28" s="98"/>
      <c r="E28" s="88"/>
      <c r="F28" s="88"/>
      <c r="G28" s="88"/>
      <c r="H28" s="87"/>
    </row>
    <row r="29" spans="1:8" ht="13.5">
      <c r="A29" s="87"/>
      <c r="B29" s="94" t="s">
        <v>221</v>
      </c>
      <c r="C29" s="99" t="s">
        <v>222</v>
      </c>
      <c r="D29" s="100">
        <f>SUM(D26:D28)</f>
        <v>0</v>
      </c>
      <c r="E29" s="88"/>
      <c r="F29" s="88"/>
      <c r="G29" s="88"/>
      <c r="H29" s="87"/>
    </row>
    <row r="30" spans="1:8" ht="13.5">
      <c r="A30" s="87"/>
      <c r="B30" s="94" t="s">
        <v>223</v>
      </c>
      <c r="C30" s="101" t="s">
        <v>224</v>
      </c>
      <c r="D30" s="102">
        <f>D29+D25</f>
        <v>3.1</v>
      </c>
      <c r="E30" s="88"/>
      <c r="F30" s="88"/>
      <c r="G30" s="88"/>
      <c r="H30" s="87"/>
    </row>
    <row r="31" spans="1:8" ht="12.75">
      <c r="A31" s="87"/>
      <c r="B31" s="103">
        <v>2</v>
      </c>
      <c r="C31" s="223" t="s">
        <v>225</v>
      </c>
      <c r="D31" s="223"/>
      <c r="E31" s="88"/>
      <c r="F31" s="88"/>
      <c r="G31" s="88"/>
      <c r="H31" s="87"/>
    </row>
    <row r="32" spans="1:8" ht="12.75">
      <c r="A32" s="87"/>
      <c r="B32" s="94" t="s">
        <v>226</v>
      </c>
      <c r="C32" s="95" t="s">
        <v>227</v>
      </c>
      <c r="D32" s="96"/>
      <c r="E32" s="88"/>
      <c r="F32" s="88"/>
      <c r="G32" s="88"/>
      <c r="H32" s="87"/>
    </row>
    <row r="33" spans="1:8" ht="12.75">
      <c r="A33" s="87"/>
      <c r="B33" s="94" t="s">
        <v>228</v>
      </c>
      <c r="C33" s="97" t="s">
        <v>229</v>
      </c>
      <c r="D33" s="98"/>
      <c r="E33" s="88"/>
      <c r="F33" s="88"/>
      <c r="G33" s="88"/>
      <c r="H33" s="87"/>
    </row>
    <row r="34" spans="1:8" ht="12.75">
      <c r="A34" s="87"/>
      <c r="B34" s="94" t="s">
        <v>230</v>
      </c>
      <c r="C34" s="97" t="s">
        <v>231</v>
      </c>
      <c r="D34" s="98"/>
      <c r="E34" s="88"/>
      <c r="F34" s="88"/>
      <c r="G34" s="88"/>
      <c r="H34" s="87"/>
    </row>
    <row r="35" spans="1:8" ht="12.75">
      <c r="A35" s="87"/>
      <c r="B35" s="94" t="s">
        <v>232</v>
      </c>
      <c r="C35" s="97" t="s">
        <v>206</v>
      </c>
      <c r="D35" s="98"/>
      <c r="E35" s="88"/>
      <c r="F35" s="88"/>
      <c r="G35" s="88"/>
      <c r="H35" s="87"/>
    </row>
    <row r="36" spans="1:8" ht="12.75">
      <c r="A36" s="87"/>
      <c r="B36" s="94" t="s">
        <v>233</v>
      </c>
      <c r="C36" s="97" t="s">
        <v>234</v>
      </c>
      <c r="D36" s="98"/>
      <c r="E36" s="88"/>
      <c r="F36" s="88"/>
      <c r="G36" s="88"/>
      <c r="H36" s="87"/>
    </row>
    <row r="37" spans="1:8" ht="12.75">
      <c r="A37" s="87"/>
      <c r="B37" s="94" t="s">
        <v>235</v>
      </c>
      <c r="C37" s="97" t="s">
        <v>236</v>
      </c>
      <c r="D37" s="98">
        <v>54.658</v>
      </c>
      <c r="E37" s="104"/>
      <c r="F37" s="88"/>
      <c r="G37" s="88"/>
      <c r="H37" s="87"/>
    </row>
    <row r="38" spans="1:8" ht="12.75">
      <c r="A38" s="87"/>
      <c r="B38" s="94" t="s">
        <v>237</v>
      </c>
      <c r="C38" s="97" t="s">
        <v>238</v>
      </c>
      <c r="D38" s="98"/>
      <c r="E38" s="88"/>
      <c r="F38" s="88"/>
      <c r="G38" s="88"/>
      <c r="H38" s="87"/>
    </row>
    <row r="39" spans="1:8" ht="13.5">
      <c r="A39" s="87"/>
      <c r="B39" s="94" t="s">
        <v>239</v>
      </c>
      <c r="C39" s="105" t="s">
        <v>214</v>
      </c>
      <c r="D39" s="100">
        <f>SUM(D32:D38)</f>
        <v>54.658</v>
      </c>
      <c r="E39" s="88"/>
      <c r="F39" s="88"/>
      <c r="G39" s="88"/>
      <c r="H39" s="87"/>
    </row>
    <row r="40" spans="1:8" ht="12.75">
      <c r="A40" s="87"/>
      <c r="B40" s="94" t="s">
        <v>240</v>
      </c>
      <c r="C40" s="106" t="s">
        <v>241</v>
      </c>
      <c r="D40" s="98"/>
      <c r="E40" s="88"/>
      <c r="F40" s="88"/>
      <c r="G40" s="88"/>
      <c r="H40" s="87"/>
    </row>
    <row r="41" spans="1:8" ht="12.75">
      <c r="A41" s="87"/>
      <c r="B41" s="94" t="s">
        <v>242</v>
      </c>
      <c r="C41" s="106" t="s">
        <v>243</v>
      </c>
      <c r="D41" s="98"/>
      <c r="E41" s="88"/>
      <c r="F41" s="88"/>
      <c r="G41" s="88"/>
      <c r="H41" s="87"/>
    </row>
    <row r="42" spans="1:8" ht="12.75">
      <c r="A42" s="87"/>
      <c r="B42" s="94" t="s">
        <v>244</v>
      </c>
      <c r="C42" s="106" t="s">
        <v>245</v>
      </c>
      <c r="D42" s="98">
        <v>39.94</v>
      </c>
      <c r="E42" s="107"/>
      <c r="F42" s="88"/>
      <c r="G42" s="88"/>
      <c r="H42" s="87"/>
    </row>
    <row r="43" spans="1:8" ht="13.5">
      <c r="A43" s="87"/>
      <c r="B43" s="94" t="s">
        <v>246</v>
      </c>
      <c r="C43" s="105" t="s">
        <v>222</v>
      </c>
      <c r="D43" s="100">
        <v>39.94</v>
      </c>
      <c r="E43" s="88"/>
      <c r="F43" s="88"/>
      <c r="G43" s="88"/>
      <c r="H43" s="87"/>
    </row>
    <row r="44" spans="1:8" ht="13.5">
      <c r="A44" s="87"/>
      <c r="B44" s="94" t="s">
        <v>247</v>
      </c>
      <c r="C44" s="105" t="s">
        <v>248</v>
      </c>
      <c r="D44" s="100">
        <f>D43+D39</f>
        <v>94.598</v>
      </c>
      <c r="E44" s="88"/>
      <c r="F44" s="88"/>
      <c r="G44" s="88"/>
      <c r="H44" s="87"/>
    </row>
    <row r="45" spans="1:8" ht="25.5">
      <c r="A45" s="87"/>
      <c r="B45" s="108">
        <v>3</v>
      </c>
      <c r="C45" s="109" t="s">
        <v>249</v>
      </c>
      <c r="D45" s="110">
        <f>D44+D30</f>
        <v>97.698</v>
      </c>
      <c r="E45" s="88"/>
      <c r="F45" s="88"/>
      <c r="G45" s="88"/>
      <c r="H45" s="87"/>
    </row>
    <row r="46" spans="1:8" ht="12.75">
      <c r="A46" s="87"/>
      <c r="B46" s="103">
        <v>4</v>
      </c>
      <c r="C46" s="223" t="s">
        <v>250</v>
      </c>
      <c r="D46" s="223"/>
      <c r="E46" s="88"/>
      <c r="F46" s="88"/>
      <c r="G46" s="88"/>
      <c r="H46" s="87"/>
    </row>
    <row r="47" spans="1:8" ht="12.75">
      <c r="A47" s="87"/>
      <c r="B47" s="94" t="s">
        <v>251</v>
      </c>
      <c r="C47" s="111" t="s">
        <v>188</v>
      </c>
      <c r="D47" s="96"/>
      <c r="E47" s="88"/>
      <c r="F47" s="88"/>
      <c r="G47" s="88"/>
      <c r="H47" s="87"/>
    </row>
    <row r="48" spans="1:8" ht="12.75">
      <c r="A48" s="87"/>
      <c r="B48" s="94" t="s">
        <v>252</v>
      </c>
      <c r="C48" s="106" t="s">
        <v>190</v>
      </c>
      <c r="D48" s="98"/>
      <c r="E48" s="88"/>
      <c r="F48" s="88"/>
      <c r="G48" s="88"/>
      <c r="H48" s="87"/>
    </row>
    <row r="49" spans="1:8" ht="12.75">
      <c r="A49" s="87"/>
      <c r="B49" s="94" t="s">
        <v>253</v>
      </c>
      <c r="C49" s="106" t="s">
        <v>192</v>
      </c>
      <c r="D49" s="98"/>
      <c r="E49" s="88"/>
      <c r="F49" s="88"/>
      <c r="G49" s="88"/>
      <c r="H49" s="87"/>
    </row>
    <row r="50" spans="1:8" ht="12.75">
      <c r="A50" s="87"/>
      <c r="B50" s="94" t="s">
        <v>254</v>
      </c>
      <c r="C50" s="106" t="s">
        <v>194</v>
      </c>
      <c r="D50" s="98"/>
      <c r="E50" s="88"/>
      <c r="F50" s="88"/>
      <c r="G50" s="88"/>
      <c r="H50" s="87"/>
    </row>
    <row r="51" spans="1:8" ht="12.75">
      <c r="A51" s="87"/>
      <c r="B51" s="94" t="s">
        <v>255</v>
      </c>
      <c r="C51" s="106" t="s">
        <v>196</v>
      </c>
      <c r="D51" s="98"/>
      <c r="E51" s="88"/>
      <c r="F51" s="88"/>
      <c r="G51" s="88"/>
      <c r="H51" s="87"/>
    </row>
    <row r="52" spans="1:8" ht="12.75">
      <c r="A52" s="87"/>
      <c r="B52" s="94" t="s">
        <v>256</v>
      </c>
      <c r="C52" s="106" t="s">
        <v>198</v>
      </c>
      <c r="D52" s="98"/>
      <c r="E52" s="88"/>
      <c r="F52" s="88"/>
      <c r="G52" s="88"/>
      <c r="H52" s="87"/>
    </row>
    <row r="53" spans="1:8" ht="12.75">
      <c r="A53" s="87"/>
      <c r="B53" s="94" t="s">
        <v>257</v>
      </c>
      <c r="C53" s="106" t="s">
        <v>200</v>
      </c>
      <c r="D53" s="98"/>
      <c r="E53" s="88"/>
      <c r="F53" s="88"/>
      <c r="G53" s="88"/>
      <c r="H53" s="87"/>
    </row>
    <row r="54" spans="1:8" ht="12.75">
      <c r="A54" s="87"/>
      <c r="B54" s="94" t="s">
        <v>258</v>
      </c>
      <c r="C54" s="106" t="s">
        <v>202</v>
      </c>
      <c r="D54" s="98"/>
      <c r="E54" s="88"/>
      <c r="F54" s="88"/>
      <c r="G54" s="88"/>
      <c r="H54" s="87"/>
    </row>
    <row r="55" spans="1:8" ht="12.75">
      <c r="A55" s="87"/>
      <c r="B55" s="94" t="s">
        <v>259</v>
      </c>
      <c r="C55" s="112" t="s">
        <v>204</v>
      </c>
      <c r="D55" s="98"/>
      <c r="E55" s="87"/>
      <c r="F55" s="87"/>
      <c r="G55" s="87"/>
      <c r="H55" s="87"/>
    </row>
    <row r="56" spans="1:8" ht="12.75">
      <c r="A56" s="87"/>
      <c r="B56" s="94" t="s">
        <v>260</v>
      </c>
      <c r="C56" s="112" t="s">
        <v>206</v>
      </c>
      <c r="D56" s="98"/>
      <c r="E56" s="87"/>
      <c r="F56" s="87"/>
      <c r="G56" s="87"/>
      <c r="H56" s="87"/>
    </row>
    <row r="57" spans="1:8" ht="12.75">
      <c r="A57" s="87"/>
      <c r="B57" s="94" t="s">
        <v>261</v>
      </c>
      <c r="C57" s="112" t="s">
        <v>208</v>
      </c>
      <c r="D57" s="98"/>
      <c r="E57" s="87"/>
      <c r="F57" s="87"/>
      <c r="G57" s="87"/>
      <c r="H57" s="87"/>
    </row>
    <row r="58" spans="1:8" ht="12.75">
      <c r="A58" s="87"/>
      <c r="B58" s="94" t="s">
        <v>262</v>
      </c>
      <c r="C58" s="112" t="s">
        <v>210</v>
      </c>
      <c r="D58" s="98"/>
      <c r="E58" s="87"/>
      <c r="F58" s="87"/>
      <c r="G58" s="87"/>
      <c r="H58" s="87"/>
    </row>
    <row r="59" spans="1:8" ht="12.75">
      <c r="A59" s="87"/>
      <c r="B59" s="94" t="s">
        <v>263</v>
      </c>
      <c r="C59" s="112" t="s">
        <v>212</v>
      </c>
      <c r="D59" s="98"/>
      <c r="E59" s="87"/>
      <c r="F59" s="87"/>
      <c r="G59" s="87"/>
      <c r="H59" s="87"/>
    </row>
    <row r="60" spans="1:8" ht="14.25" thickBot="1">
      <c r="A60" s="87"/>
      <c r="B60" s="113" t="s">
        <v>264</v>
      </c>
      <c r="C60" s="114" t="s">
        <v>265</v>
      </c>
      <c r="D60" s="115">
        <f>SUM(D47:D59)</f>
        <v>0</v>
      </c>
      <c r="E60" s="87"/>
      <c r="F60" s="87"/>
      <c r="G60" s="87"/>
      <c r="H60" s="87"/>
    </row>
  </sheetData>
  <sheetProtection/>
  <mergeCells count="7">
    <mergeCell ref="C10:D10"/>
    <mergeCell ref="C31:D31"/>
    <mergeCell ref="C46:D46"/>
    <mergeCell ref="B4:D4"/>
    <mergeCell ref="B5:D5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I47"/>
  <sheetViews>
    <sheetView zoomScalePageLayoutView="0" workbookViewId="0" topLeftCell="A10">
      <selection activeCell="K30" sqref="K30"/>
    </sheetView>
  </sheetViews>
  <sheetFormatPr defaultColWidth="9.140625" defaultRowHeight="12.75"/>
  <cols>
    <col min="1" max="1" width="6.28125" style="0" customWidth="1"/>
    <col min="2" max="2" width="22.7109375" style="0" customWidth="1"/>
    <col min="3" max="3" width="18.421875" style="0" customWidth="1"/>
    <col min="4" max="4" width="10.8515625" style="0" customWidth="1"/>
    <col min="5" max="5" width="11.00390625" style="0" hidden="1" customWidth="1"/>
    <col min="6" max="6" width="10.57421875" style="0" customWidth="1"/>
  </cols>
  <sheetData>
    <row r="2" spans="1:4" ht="12.75">
      <c r="A2" s="117" t="s">
        <v>296</v>
      </c>
      <c r="B2" s="41"/>
      <c r="C2" s="41"/>
      <c r="D2" s="41"/>
    </row>
    <row r="3" spans="1:4" ht="12.75">
      <c r="A3" s="41"/>
      <c r="B3" s="41"/>
      <c r="C3" s="41"/>
      <c r="D3" s="41"/>
    </row>
    <row r="4" spans="1:4" ht="12.75">
      <c r="A4" s="229" t="s">
        <v>40</v>
      </c>
      <c r="B4" s="229"/>
      <c r="C4" s="229"/>
      <c r="D4" s="229"/>
    </row>
    <row r="5" spans="1:4" ht="12.75">
      <c r="A5" s="230" t="s">
        <v>180</v>
      </c>
      <c r="B5" s="231"/>
      <c r="C5" s="231"/>
      <c r="D5" s="231"/>
    </row>
    <row r="6" spans="1:6" ht="13.5" thickBot="1">
      <c r="A6" s="118"/>
      <c r="B6" s="118"/>
      <c r="C6" s="118"/>
      <c r="D6" s="118"/>
      <c r="E6" s="118"/>
      <c r="F6" s="118"/>
    </row>
    <row r="7" spans="1:6" ht="13.5" customHeight="1" thickBot="1">
      <c r="A7" s="232" t="s">
        <v>181</v>
      </c>
      <c r="B7" s="233" t="s">
        <v>267</v>
      </c>
      <c r="C7" s="234" t="s">
        <v>268</v>
      </c>
      <c r="D7" s="239" t="s">
        <v>269</v>
      </c>
      <c r="E7" s="241" t="s">
        <v>270</v>
      </c>
      <c r="F7" s="242"/>
    </row>
    <row r="8" spans="1:6" ht="40.5" customHeight="1" thickBot="1">
      <c r="A8" s="232"/>
      <c r="B8" s="233"/>
      <c r="C8" s="234"/>
      <c r="D8" s="240"/>
      <c r="E8" s="243"/>
      <c r="F8" s="244"/>
    </row>
    <row r="9" spans="1:6" ht="13.5" thickBot="1">
      <c r="A9" s="119">
        <v>1</v>
      </c>
      <c r="B9" s="120">
        <v>2</v>
      </c>
      <c r="C9" s="120">
        <v>3</v>
      </c>
      <c r="D9" s="120">
        <v>4</v>
      </c>
      <c r="E9" s="120">
        <v>6</v>
      </c>
      <c r="F9" s="121">
        <v>7</v>
      </c>
    </row>
    <row r="10" spans="1:6" ht="13.5" thickBot="1">
      <c r="A10" s="122" t="s">
        <v>185</v>
      </c>
      <c r="B10" s="235" t="s">
        <v>273</v>
      </c>
      <c r="C10" s="123" t="s">
        <v>274</v>
      </c>
      <c r="D10" s="124">
        <v>28</v>
      </c>
      <c r="E10" s="237">
        <v>28520</v>
      </c>
      <c r="F10" s="238"/>
    </row>
    <row r="11" spans="1:9" ht="12.75">
      <c r="A11" s="125" t="s">
        <v>187</v>
      </c>
      <c r="B11" s="236"/>
      <c r="C11" s="126" t="s">
        <v>275</v>
      </c>
      <c r="D11" s="127"/>
      <c r="E11" s="128"/>
      <c r="F11" s="129">
        <f aca="true" t="shared" si="0" ref="F11:F25">IF(E11&lt;&gt;"",E11,"")</f>
      </c>
      <c r="I11" s="117"/>
    </row>
    <row r="12" spans="1:6" ht="12.75">
      <c r="A12" s="130" t="s">
        <v>226</v>
      </c>
      <c r="B12" s="245" t="s">
        <v>276</v>
      </c>
      <c r="C12" s="131" t="s">
        <v>274</v>
      </c>
      <c r="D12" s="127"/>
      <c r="E12" s="128"/>
      <c r="F12" s="129">
        <f t="shared" si="0"/>
      </c>
    </row>
    <row r="13" spans="1:6" ht="12.75">
      <c r="A13" s="130" t="s">
        <v>228</v>
      </c>
      <c r="B13" s="246"/>
      <c r="C13" s="132">
        <v>35</v>
      </c>
      <c r="D13" s="127"/>
      <c r="E13" s="128"/>
      <c r="F13" s="129">
        <f t="shared" si="0"/>
      </c>
    </row>
    <row r="14" spans="1:6" ht="12.75">
      <c r="A14" s="130" t="s">
        <v>230</v>
      </c>
      <c r="B14" s="246"/>
      <c r="C14" s="131" t="s">
        <v>277</v>
      </c>
      <c r="D14" s="127"/>
      <c r="E14" s="128"/>
      <c r="F14" s="129">
        <f t="shared" si="0"/>
      </c>
    </row>
    <row r="15" spans="1:6" ht="12.75">
      <c r="A15" s="130" t="s">
        <v>278</v>
      </c>
      <c r="B15" s="246" t="s">
        <v>279</v>
      </c>
      <c r="C15" s="131" t="s">
        <v>274</v>
      </c>
      <c r="D15" s="127"/>
      <c r="E15" s="128"/>
      <c r="F15" s="129">
        <f t="shared" si="0"/>
      </c>
    </row>
    <row r="16" spans="1:6" ht="12.75">
      <c r="A16" s="130" t="s">
        <v>280</v>
      </c>
      <c r="B16" s="246"/>
      <c r="C16" s="131" t="s">
        <v>275</v>
      </c>
      <c r="D16" s="127"/>
      <c r="E16" s="128"/>
      <c r="F16" s="129">
        <f t="shared" si="0"/>
      </c>
    </row>
    <row r="17" spans="1:6" ht="12.75">
      <c r="A17" s="130" t="s">
        <v>281</v>
      </c>
      <c r="B17" s="246"/>
      <c r="C17" s="131" t="s">
        <v>277</v>
      </c>
      <c r="D17" s="127"/>
      <c r="E17" s="128"/>
      <c r="F17" s="129">
        <f t="shared" si="0"/>
      </c>
    </row>
    <row r="18" spans="1:6" ht="12.75">
      <c r="A18" s="130" t="s">
        <v>282</v>
      </c>
      <c r="B18" s="246"/>
      <c r="C18" s="132">
        <v>220</v>
      </c>
      <c r="D18" s="133"/>
      <c r="E18" s="128"/>
      <c r="F18" s="129">
        <f t="shared" si="0"/>
      </c>
    </row>
    <row r="19" spans="1:6" ht="12.75">
      <c r="A19" s="130" t="s">
        <v>251</v>
      </c>
      <c r="B19" s="246" t="s">
        <v>283</v>
      </c>
      <c r="C19" s="131" t="s">
        <v>277</v>
      </c>
      <c r="D19" s="133"/>
      <c r="E19" s="128"/>
      <c r="F19" s="129">
        <f t="shared" si="0"/>
      </c>
    </row>
    <row r="20" spans="1:6" ht="12.75">
      <c r="A20" s="130" t="s">
        <v>252</v>
      </c>
      <c r="B20" s="246"/>
      <c r="C20" s="132">
        <v>220</v>
      </c>
      <c r="D20" s="133"/>
      <c r="E20" s="128"/>
      <c r="F20" s="129">
        <f t="shared" si="0"/>
      </c>
    </row>
    <row r="21" spans="1:6" ht="12.75">
      <c r="A21" s="130" t="s">
        <v>253</v>
      </c>
      <c r="B21" s="246"/>
      <c r="C21" s="131" t="s">
        <v>284</v>
      </c>
      <c r="D21" s="133"/>
      <c r="E21" s="128"/>
      <c r="F21" s="129">
        <f t="shared" si="0"/>
      </c>
    </row>
    <row r="22" spans="1:6" ht="12.75">
      <c r="A22" s="130" t="s">
        <v>254</v>
      </c>
      <c r="B22" s="246"/>
      <c r="C22" s="131" t="s">
        <v>285</v>
      </c>
      <c r="D22" s="133"/>
      <c r="E22" s="128"/>
      <c r="F22" s="129">
        <f t="shared" si="0"/>
      </c>
    </row>
    <row r="23" spans="1:6" ht="12.75">
      <c r="A23" s="130" t="s">
        <v>255</v>
      </c>
      <c r="B23" s="246"/>
      <c r="C23" s="131" t="s">
        <v>286</v>
      </c>
      <c r="D23" s="133"/>
      <c r="E23" s="128"/>
      <c r="F23" s="129">
        <f t="shared" si="0"/>
      </c>
    </row>
    <row r="24" spans="1:6" ht="12.75">
      <c r="A24" s="130" t="s">
        <v>256</v>
      </c>
      <c r="B24" s="246"/>
      <c r="C24" s="131" t="s">
        <v>287</v>
      </c>
      <c r="D24" s="133"/>
      <c r="E24" s="128"/>
      <c r="F24" s="129">
        <f t="shared" si="0"/>
      </c>
    </row>
    <row r="25" spans="1:6" ht="12.75">
      <c r="A25" s="130" t="s">
        <v>257</v>
      </c>
      <c r="B25" s="246"/>
      <c r="C25" s="131" t="s">
        <v>288</v>
      </c>
      <c r="D25" s="127"/>
      <c r="E25" s="134"/>
      <c r="F25" s="135">
        <f t="shared" si="0"/>
      </c>
    </row>
    <row r="26" spans="1:6" ht="12.75">
      <c r="A26" s="136" t="s">
        <v>289</v>
      </c>
      <c r="B26" s="137" t="s">
        <v>290</v>
      </c>
      <c r="C26" s="138" t="s">
        <v>291</v>
      </c>
      <c r="D26" s="139">
        <f>SUM(D10:D25)</f>
        <v>28</v>
      </c>
      <c r="E26" s="247">
        <f>SUM(E10:E25)</f>
        <v>28520</v>
      </c>
      <c r="F26" s="248"/>
    </row>
    <row r="27" spans="1:6" ht="13.5" thickBot="1">
      <c r="A27" s="249" t="s">
        <v>292</v>
      </c>
      <c r="B27" s="249"/>
      <c r="C27" s="249"/>
      <c r="D27" s="250"/>
      <c r="E27" s="250"/>
      <c r="F27" s="250"/>
    </row>
    <row r="28" spans="1:6" ht="12.75">
      <c r="A28" s="140"/>
      <c r="B28" s="140"/>
      <c r="C28" s="140"/>
      <c r="D28" s="140"/>
      <c r="E28" s="140"/>
      <c r="F28" s="140"/>
    </row>
    <row r="29" spans="1:6" ht="12.75">
      <c r="A29" s="140"/>
      <c r="B29" s="140"/>
      <c r="C29" s="140"/>
      <c r="D29" s="140"/>
      <c r="E29" s="140"/>
      <c r="F29" s="140"/>
    </row>
    <row r="30" spans="1:6" ht="12.75">
      <c r="A30" s="141"/>
      <c r="B30" s="141"/>
      <c r="C30" s="142" t="str">
        <f>'[1]Таблица 1'!C43</f>
        <v> </v>
      </c>
      <c r="D30" s="143"/>
      <c r="E30" s="144">
        <f>'[1]Таблица 1'!F43</f>
        <v>0</v>
      </c>
      <c r="F30" s="143"/>
    </row>
    <row r="31" spans="1:6" ht="12.75">
      <c r="A31" s="251" t="s">
        <v>293</v>
      </c>
      <c r="B31" s="251"/>
      <c r="C31" s="251" t="s">
        <v>294</v>
      </c>
      <c r="D31" s="251"/>
      <c r="E31" s="252" t="s">
        <v>295</v>
      </c>
      <c r="F31" s="252"/>
    </row>
    <row r="32" spans="1:6" ht="12.75">
      <c r="A32" s="145"/>
      <c r="B32" s="145"/>
      <c r="C32" s="145"/>
      <c r="D32" s="145"/>
      <c r="E32" s="145"/>
      <c r="F32" s="145"/>
    </row>
    <row r="33" spans="1:6" ht="12.75">
      <c r="A33" s="145"/>
      <c r="B33" s="145"/>
      <c r="C33" s="145"/>
      <c r="D33" s="145"/>
      <c r="E33" s="145"/>
      <c r="F33" s="145"/>
    </row>
    <row r="34" spans="1:6" ht="12.75">
      <c r="A34" s="140"/>
      <c r="B34" s="140"/>
      <c r="C34" s="140"/>
      <c r="D34" s="140"/>
      <c r="E34" s="140"/>
      <c r="F34" s="140"/>
    </row>
    <row r="35" spans="1:6" ht="12.75">
      <c r="A35" s="140"/>
      <c r="B35" s="140"/>
      <c r="C35" s="140"/>
      <c r="D35" s="140"/>
      <c r="E35" s="140"/>
      <c r="F35" s="140"/>
    </row>
    <row r="36" spans="1:6" ht="12.75">
      <c r="A36" s="140"/>
      <c r="B36" s="140"/>
      <c r="C36" s="140"/>
      <c r="D36" s="140"/>
      <c r="E36" s="140"/>
      <c r="F36" s="140"/>
    </row>
    <row r="37" spans="1:6" ht="12.75">
      <c r="A37" s="140"/>
      <c r="B37" s="140"/>
      <c r="C37" s="140"/>
      <c r="D37" s="140"/>
      <c r="E37" s="140"/>
      <c r="F37" s="140"/>
    </row>
    <row r="38" spans="1:6" ht="12.75">
      <c r="A38" s="118"/>
      <c r="B38" s="118"/>
      <c r="C38" s="118"/>
      <c r="D38" s="118"/>
      <c r="E38" s="118"/>
      <c r="F38" s="118"/>
    </row>
    <row r="39" spans="1:6" ht="12.75">
      <c r="A39" s="118"/>
      <c r="B39" s="118"/>
      <c r="C39" s="118"/>
      <c r="D39" s="118"/>
      <c r="E39" s="118"/>
      <c r="F39" s="118"/>
    </row>
    <row r="40" spans="1:6" ht="12.75">
      <c r="A40" s="118"/>
      <c r="B40" s="118"/>
      <c r="C40" s="118"/>
      <c r="D40" s="118"/>
      <c r="E40" s="118"/>
      <c r="F40" s="118"/>
    </row>
    <row r="41" spans="1:6" ht="12.75">
      <c r="A41" s="118"/>
      <c r="B41" s="118"/>
      <c r="C41" s="118"/>
      <c r="D41" s="118"/>
      <c r="E41" s="118"/>
      <c r="F41" s="118"/>
    </row>
    <row r="42" spans="1:6" ht="12.75">
      <c r="A42" s="118"/>
      <c r="B42" s="118"/>
      <c r="C42" s="118"/>
      <c r="D42" s="118"/>
      <c r="E42" s="118"/>
      <c r="F42" s="118"/>
    </row>
    <row r="43" spans="1:6" ht="12.75">
      <c r="A43" s="118"/>
      <c r="B43" s="118"/>
      <c r="C43" s="118"/>
      <c r="D43" s="118"/>
      <c r="E43" s="118"/>
      <c r="F43" s="118"/>
    </row>
    <row r="44" spans="1:6" ht="12.75">
      <c r="A44" s="118"/>
      <c r="B44" s="118"/>
      <c r="C44" s="118"/>
      <c r="D44" s="118"/>
      <c r="E44" s="118"/>
      <c r="F44" s="118"/>
    </row>
    <row r="45" spans="1:6" ht="12.75">
      <c r="A45" s="118"/>
      <c r="B45" s="118"/>
      <c r="C45" s="118"/>
      <c r="D45" s="118"/>
      <c r="E45" s="118"/>
      <c r="F45" s="118"/>
    </row>
    <row r="46" spans="1:6" ht="12.75">
      <c r="A46" s="118"/>
      <c r="B46" s="118"/>
      <c r="C46" s="118"/>
      <c r="D46" s="118"/>
      <c r="E46" s="118"/>
      <c r="F46" s="118"/>
    </row>
    <row r="47" spans="1:6" ht="12.75">
      <c r="A47" s="118"/>
      <c r="B47" s="118"/>
      <c r="C47" s="118"/>
      <c r="D47" s="118"/>
      <c r="E47" s="118"/>
      <c r="F47" s="118"/>
    </row>
  </sheetData>
  <sheetProtection/>
  <mergeCells count="17">
    <mergeCell ref="E26:F26"/>
    <mergeCell ref="A27:F27"/>
    <mergeCell ref="A31:B31"/>
    <mergeCell ref="C31:D31"/>
    <mergeCell ref="E31:F31"/>
    <mergeCell ref="E10:F10"/>
    <mergeCell ref="D7:D8"/>
    <mergeCell ref="E7:F8"/>
    <mergeCell ref="B12:B14"/>
    <mergeCell ref="B15:B18"/>
    <mergeCell ref="B19:B25"/>
    <mergeCell ref="A4:D4"/>
    <mergeCell ref="A5:D5"/>
    <mergeCell ref="A7:A8"/>
    <mergeCell ref="B7:B8"/>
    <mergeCell ref="C7:C8"/>
    <mergeCell ref="B10:B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" width="2.7109375" style="0" customWidth="1"/>
    <col min="2" max="2" width="6.28125" style="0" customWidth="1"/>
    <col min="3" max="3" width="41.8515625" style="0" customWidth="1"/>
    <col min="4" max="4" width="10.57421875" style="0" customWidth="1"/>
    <col min="5" max="5" width="11.421875" style="0" customWidth="1"/>
    <col min="6" max="6" width="10.8515625" style="0" customWidth="1"/>
    <col min="7" max="7" width="11.8515625" style="0" customWidth="1"/>
    <col min="9" max="9" width="11.140625" style="0" customWidth="1"/>
    <col min="10" max="10" width="10.28125" style="0" customWidth="1"/>
    <col min="11" max="11" width="12.00390625" style="0" customWidth="1"/>
    <col min="12" max="12" width="13.421875" style="0" customWidth="1"/>
  </cols>
  <sheetData>
    <row r="1" spans="1:7" ht="12.75">
      <c r="A1" s="41"/>
      <c r="B1" s="117" t="s">
        <v>326</v>
      </c>
      <c r="C1" s="146"/>
      <c r="D1" s="146"/>
      <c r="E1" s="146"/>
      <c r="F1" s="146"/>
      <c r="G1" s="41"/>
    </row>
    <row r="2" spans="1:12" ht="12.75">
      <c r="A2" s="146"/>
      <c r="B2" s="146"/>
      <c r="C2" s="146"/>
      <c r="D2" s="146"/>
      <c r="E2" s="146"/>
      <c r="F2" s="146"/>
      <c r="G2" s="146"/>
      <c r="H2" s="147"/>
      <c r="I2" s="147"/>
      <c r="J2" s="147"/>
      <c r="K2" s="147"/>
      <c r="L2" s="147"/>
    </row>
    <row r="3" spans="1:12" ht="12.75">
      <c r="A3" s="146"/>
      <c r="B3" s="258" t="s">
        <v>40</v>
      </c>
      <c r="C3" s="258"/>
      <c r="D3" s="258"/>
      <c r="E3" s="258"/>
      <c r="F3" s="258"/>
      <c r="G3" s="146"/>
      <c r="H3" s="147"/>
      <c r="I3" s="147"/>
      <c r="J3" s="147"/>
      <c r="K3" s="147"/>
      <c r="L3" s="147"/>
    </row>
    <row r="4" spans="1:12" ht="12.75">
      <c r="A4" s="146"/>
      <c r="B4" s="259" t="s">
        <v>180</v>
      </c>
      <c r="C4" s="260"/>
      <c r="D4" s="260"/>
      <c r="E4" s="260"/>
      <c r="F4" s="260"/>
      <c r="G4" s="146"/>
      <c r="H4" s="147"/>
      <c r="I4" s="147"/>
      <c r="J4" s="147"/>
      <c r="K4" s="147"/>
      <c r="L4" s="147"/>
    </row>
    <row r="5" spans="1:12" ht="13.5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29.25" customHeight="1">
      <c r="A6" s="147"/>
      <c r="B6" s="261" t="s">
        <v>181</v>
      </c>
      <c r="C6" s="263" t="s">
        <v>297</v>
      </c>
      <c r="D6" s="265" t="s">
        <v>298</v>
      </c>
      <c r="E6" s="266"/>
      <c r="F6" s="253" t="s">
        <v>299</v>
      </c>
      <c r="G6" s="253" t="s">
        <v>300</v>
      </c>
      <c r="H6" s="255" t="s">
        <v>301</v>
      </c>
      <c r="I6" s="256"/>
      <c r="J6" s="256"/>
      <c r="K6" s="256"/>
      <c r="L6" s="257"/>
    </row>
    <row r="7" spans="1:12" ht="30" customHeight="1" thickBot="1">
      <c r="A7" s="147"/>
      <c r="B7" s="262"/>
      <c r="C7" s="264"/>
      <c r="D7" s="148" t="s">
        <v>302</v>
      </c>
      <c r="E7" s="149" t="s">
        <v>303</v>
      </c>
      <c r="F7" s="254"/>
      <c r="G7" s="254"/>
      <c r="H7" s="150" t="s">
        <v>325</v>
      </c>
      <c r="I7" s="150" t="s">
        <v>271</v>
      </c>
      <c r="J7" s="150" t="s">
        <v>272</v>
      </c>
      <c r="K7" s="150">
        <f>J7+1</f>
        <v>2015</v>
      </c>
      <c r="L7" s="150">
        <f>K7+1</f>
        <v>2016</v>
      </c>
    </row>
    <row r="8" spans="1:12" ht="13.5" thickBot="1">
      <c r="A8" s="147"/>
      <c r="B8" s="151">
        <v>1</v>
      </c>
      <c r="C8" s="152">
        <v>2</v>
      </c>
      <c r="D8" s="120">
        <v>3</v>
      </c>
      <c r="E8" s="120">
        <v>4</v>
      </c>
      <c r="F8" s="152">
        <v>5</v>
      </c>
      <c r="G8" s="152">
        <v>6</v>
      </c>
      <c r="H8" s="153">
        <v>7</v>
      </c>
      <c r="I8" s="153">
        <v>8</v>
      </c>
      <c r="J8" s="153">
        <v>9</v>
      </c>
      <c r="K8" s="153">
        <v>10</v>
      </c>
      <c r="L8" s="153">
        <v>11</v>
      </c>
    </row>
    <row r="9" spans="1:12" ht="12.75">
      <c r="A9" s="147"/>
      <c r="B9" s="154">
        <v>1</v>
      </c>
      <c r="C9" s="155" t="s">
        <v>304</v>
      </c>
      <c r="D9" s="155"/>
      <c r="E9" s="155"/>
      <c r="F9" s="155"/>
      <c r="G9" s="156"/>
      <c r="H9" s="157"/>
      <c r="I9" s="158"/>
      <c r="J9" s="158"/>
      <c r="K9" s="158"/>
      <c r="L9" s="159"/>
    </row>
    <row r="10" spans="2:12" ht="34.5" customHeight="1">
      <c r="B10" s="160"/>
      <c r="C10" s="161" t="s">
        <v>305</v>
      </c>
      <c r="D10" s="162"/>
      <c r="E10" s="162"/>
      <c r="F10" s="162"/>
      <c r="G10" s="163"/>
      <c r="H10" s="164"/>
      <c r="I10" s="173" t="s">
        <v>306</v>
      </c>
      <c r="J10" s="173" t="s">
        <v>306</v>
      </c>
      <c r="K10" s="173" t="s">
        <v>306</v>
      </c>
      <c r="L10" s="173">
        <v>0</v>
      </c>
    </row>
    <row r="11" spans="2:12" ht="12.75">
      <c r="B11" s="160"/>
      <c r="C11" s="162"/>
      <c r="D11" s="162"/>
      <c r="E11" s="162"/>
      <c r="F11" s="162"/>
      <c r="G11" s="163"/>
      <c r="H11" s="164"/>
      <c r="I11" s="166"/>
      <c r="J11" s="166"/>
      <c r="K11" s="166"/>
      <c r="L11" s="167"/>
    </row>
    <row r="12" spans="2:12" ht="12.75">
      <c r="B12" s="160"/>
      <c r="C12" s="162"/>
      <c r="D12" s="162"/>
      <c r="E12" s="162"/>
      <c r="F12" s="162"/>
      <c r="G12" s="163"/>
      <c r="H12" s="164"/>
      <c r="I12" s="166"/>
      <c r="J12" s="166"/>
      <c r="K12" s="166"/>
      <c r="L12" s="167"/>
    </row>
    <row r="13" spans="2:12" ht="12.75">
      <c r="B13" s="168">
        <v>2</v>
      </c>
      <c r="C13" s="169" t="s">
        <v>307</v>
      </c>
      <c r="D13" s="169"/>
      <c r="E13" s="169"/>
      <c r="F13" s="169"/>
      <c r="G13" s="131"/>
      <c r="H13" s="170"/>
      <c r="I13" s="171"/>
      <c r="J13" s="171"/>
      <c r="K13" s="171"/>
      <c r="L13" s="172"/>
    </row>
    <row r="14" spans="2:12" ht="12.75">
      <c r="B14" s="160"/>
      <c r="C14" s="162" t="s">
        <v>308</v>
      </c>
      <c r="D14" s="162"/>
      <c r="E14" s="162"/>
      <c r="F14" s="162"/>
      <c r="G14" s="163"/>
      <c r="H14" s="164"/>
      <c r="I14" s="173" t="s">
        <v>309</v>
      </c>
      <c r="J14" s="173" t="s">
        <v>309</v>
      </c>
      <c r="K14" s="173" t="s">
        <v>309</v>
      </c>
      <c r="L14" s="174" t="s">
        <v>310</v>
      </c>
    </row>
    <row r="15" spans="2:12" ht="12.75">
      <c r="B15" s="160"/>
      <c r="C15" s="162"/>
      <c r="D15" s="162"/>
      <c r="E15" s="162"/>
      <c r="F15" s="162"/>
      <c r="G15" s="163"/>
      <c r="H15" s="164"/>
      <c r="I15" s="166"/>
      <c r="J15" s="166"/>
      <c r="K15" s="166"/>
      <c r="L15" s="167"/>
    </row>
    <row r="16" spans="2:12" ht="12.75">
      <c r="B16" s="160"/>
      <c r="C16" s="162"/>
      <c r="D16" s="162"/>
      <c r="E16" s="162"/>
      <c r="F16" s="162"/>
      <c r="G16" s="163"/>
      <c r="H16" s="164"/>
      <c r="I16" s="166"/>
      <c r="J16" s="166"/>
      <c r="K16" s="166"/>
      <c r="L16" s="167"/>
    </row>
    <row r="17" spans="2:12" ht="12.75">
      <c r="B17" s="168">
        <v>3</v>
      </c>
      <c r="C17" s="169" t="s">
        <v>311</v>
      </c>
      <c r="D17" s="169"/>
      <c r="E17" s="169"/>
      <c r="F17" s="169"/>
      <c r="G17" s="131"/>
      <c r="H17" s="170"/>
      <c r="I17" s="171"/>
      <c r="J17" s="171"/>
      <c r="K17" s="171"/>
      <c r="L17" s="172"/>
    </row>
    <row r="18" spans="2:12" ht="41.25" customHeight="1">
      <c r="B18" s="160"/>
      <c r="C18" s="175" t="s">
        <v>312</v>
      </c>
      <c r="D18" s="162"/>
      <c r="E18" s="162"/>
      <c r="F18" s="162"/>
      <c r="G18" s="163"/>
      <c r="H18" s="164"/>
      <c r="I18" s="173" t="s">
        <v>313</v>
      </c>
      <c r="J18" s="173" t="s">
        <v>314</v>
      </c>
      <c r="K18" s="165" t="s">
        <v>315</v>
      </c>
      <c r="L18" s="176" t="s">
        <v>316</v>
      </c>
    </row>
    <row r="19" spans="2:12" ht="36" customHeight="1">
      <c r="B19" s="160"/>
      <c r="C19" s="175" t="s">
        <v>317</v>
      </c>
      <c r="D19" s="162"/>
      <c r="E19" s="162"/>
      <c r="F19" s="162"/>
      <c r="G19" s="163"/>
      <c r="H19" s="164"/>
      <c r="I19" s="165" t="s">
        <v>318</v>
      </c>
      <c r="J19" s="173" t="s">
        <v>319</v>
      </c>
      <c r="K19" s="165" t="s">
        <v>320</v>
      </c>
      <c r="L19" s="176" t="s">
        <v>319</v>
      </c>
    </row>
    <row r="20" spans="2:12" ht="36.75" customHeight="1">
      <c r="B20" s="160"/>
      <c r="C20" s="175" t="s">
        <v>321</v>
      </c>
      <c r="D20" s="162"/>
      <c r="E20" s="162"/>
      <c r="F20" s="162"/>
      <c r="G20" s="163"/>
      <c r="H20" s="164"/>
      <c r="I20" s="166"/>
      <c r="J20" s="166"/>
      <c r="K20" s="166"/>
      <c r="L20" s="176" t="s">
        <v>322</v>
      </c>
    </row>
    <row r="21" spans="2:12" ht="12.75">
      <c r="B21" s="160"/>
      <c r="C21" s="162"/>
      <c r="D21" s="162"/>
      <c r="E21" s="162"/>
      <c r="F21" s="162"/>
      <c r="G21" s="163"/>
      <c r="H21" s="164"/>
      <c r="I21" s="166"/>
      <c r="J21" s="166"/>
      <c r="K21" s="166"/>
      <c r="L21" s="167"/>
    </row>
    <row r="22" spans="2:12" ht="12.75">
      <c r="B22" s="168">
        <v>4</v>
      </c>
      <c r="C22" s="169" t="s">
        <v>139</v>
      </c>
      <c r="D22" s="169"/>
      <c r="E22" s="169"/>
      <c r="F22" s="177"/>
      <c r="G22" s="178"/>
      <c r="H22" s="164"/>
      <c r="I22" s="166">
        <v>6.42</v>
      </c>
      <c r="J22" s="166">
        <f>0.43+2.28+1.5+2.56</f>
        <v>6.77</v>
      </c>
      <c r="K22" s="166">
        <v>6.88</v>
      </c>
      <c r="L22" s="176">
        <v>2.825</v>
      </c>
    </row>
    <row r="23" spans="2:12" ht="33.75" customHeight="1">
      <c r="B23" s="179" t="s">
        <v>251</v>
      </c>
      <c r="C23" s="180" t="s">
        <v>323</v>
      </c>
      <c r="D23" s="177"/>
      <c r="E23" s="177"/>
      <c r="F23" s="177"/>
      <c r="G23" s="178"/>
      <c r="H23" s="164"/>
      <c r="I23" s="166">
        <v>0.5</v>
      </c>
      <c r="J23" s="166">
        <v>0.52</v>
      </c>
      <c r="K23" s="166">
        <v>0.53</v>
      </c>
      <c r="L23" s="167">
        <v>0.5</v>
      </c>
    </row>
    <row r="24" spans="2:12" ht="35.25" customHeight="1" thickBot="1">
      <c r="B24" s="181" t="s">
        <v>252</v>
      </c>
      <c r="C24" s="182" t="s">
        <v>324</v>
      </c>
      <c r="D24" s="183"/>
      <c r="E24" s="183"/>
      <c r="F24" s="183"/>
      <c r="G24" s="184"/>
      <c r="H24" s="185"/>
      <c r="I24" s="186">
        <v>0.01</v>
      </c>
      <c r="J24" s="186">
        <v>0.01</v>
      </c>
      <c r="K24" s="186">
        <v>0.01</v>
      </c>
      <c r="L24" s="187">
        <v>0.01</v>
      </c>
    </row>
  </sheetData>
  <sheetProtection/>
  <mergeCells count="8">
    <mergeCell ref="G6:G7"/>
    <mergeCell ref="H6:L6"/>
    <mergeCell ref="B3:F3"/>
    <mergeCell ref="B4:F4"/>
    <mergeCell ref="B6:B7"/>
    <mergeCell ref="C6:C7"/>
    <mergeCell ref="D6:E6"/>
    <mergeCell ref="F6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2013-12-27T07:07:56Z</cp:lastPrinted>
  <dcterms:created xsi:type="dcterms:W3CDTF">1996-10-08T23:32:33Z</dcterms:created>
  <dcterms:modified xsi:type="dcterms:W3CDTF">2013-12-28T09:16:29Z</dcterms:modified>
  <cp:category/>
  <cp:version/>
  <cp:contentType/>
  <cp:contentStatus/>
</cp:coreProperties>
</file>