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6"/>
  </bookViews>
  <sheets>
    <sheet name="характеристика" sheetId="1" r:id="rId1"/>
    <sheet name="закупки" sheetId="2" r:id="rId2"/>
    <sheet name="потребительские характеристики" sheetId="3" r:id="rId3"/>
    <sheet name="аварийные отключения" sheetId="4" r:id="rId4"/>
    <sheet name="зона деятельности" sheetId="5" r:id="rId5"/>
    <sheet name="тарифы на 2015г" sheetId="6" r:id="rId6"/>
    <sheet name="тарифы 2014" sheetId="7" r:id="rId7"/>
    <sheet name="тарифы 2013" sheetId="8" r:id="rId8"/>
    <sheet name="протяженность сетей" sheetId="9" r:id="rId9"/>
    <sheet name="трансформ" sheetId="10" r:id="rId10"/>
    <sheet name="програма " sheetId="11" r:id="rId11"/>
    <sheet name="баланс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<sst xmlns="http://schemas.openxmlformats.org/spreadsheetml/2006/main" count="547" uniqueCount="359">
  <si>
    <t xml:space="preserve">Расчетный период </t>
  </si>
  <si>
    <t>Объем электрической энергии, потребленной энергопринимающими устройствами, присоединенными к объектам электросетевого хозяйства, расположенным в г. Новосибирск на территории: м-на Горский, ул. Железнодорожная, ул. Рябиновая, кВтч</t>
  </si>
  <si>
    <t>Объем электрической энергии, потребленной энергопринимающими устройствами, присоединенными к объектам электросетевого хозяйства, расположенным в г. Новосибирск на территории м-на "Голубой залив", кВтч</t>
  </si>
  <si>
    <t>Суммарный объем электрической энергии, потребленной энергопринимающими устройствами, присоединенными к объектам электросетевого хозяйства, расположенным в г. Новосибирск на территории: м-на Горский, ул. Железнодорожная, ул. Рябиновая, м-на "Голубой залив", кВтч</t>
  </si>
  <si>
    <t>Стоимость услуг по передаче э/энергии</t>
  </si>
  <si>
    <t>С учетом НДС</t>
  </si>
  <si>
    <t>в т.ч. СН-II</t>
  </si>
  <si>
    <t>НН</t>
  </si>
  <si>
    <t>Тариф на передачу э/э установленный  ООО "Энергосети Сибири" (Прикз № 196-ЭЭ от 11 октября 2012г.  Департамента по тарифам Новосибирской области)</t>
  </si>
  <si>
    <t>Объем электрической энергии, потребленной энергопринимающими устройствами, присоединенными к объектам электросетевого хозяйства, расположенным в г. Новосибирск на территории:  Твардовского,3 ЖБИ  кВтч</t>
  </si>
  <si>
    <t>Объем электрической энергии, потребленной энергопринимающими устройствами, присоединенными к объектам электросетевого хозяйства, ОАО "Новосибирскэнергосбыт"</t>
  </si>
  <si>
    <t>Основные потребительские характеристики  регулируемых товаров (работ, услуг) ООО "Энергосети Сибири"</t>
  </si>
  <si>
    <t>ул. Твардовского,3</t>
  </si>
  <si>
    <t>1.  Характеристика электросетевого хозяйства  ООО «Энергосети Сибири».</t>
  </si>
  <si>
    <t>Целью создания компании служила необходимость полноценного обслуживания электрических, тепловых  сетей  принадлежащих ООО «Компания «Сибирь-Развитие»</t>
  </si>
  <si>
    <r>
      <t xml:space="preserve">Свою деятельность  ООО «Энергосети Сибири» осуществляет на основании переданных ООО «Компания «Сибирь-Развитие», ООО «Дома Сибири» объектов электросетевого хозяйства  вместе с находящимся в них оборудованием по оформленным  договорам аренды 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№ АР-07  от  01. 01. 2012 г., от 01.01.13г. и АР-16 от 01.01.2013г.</t>
    </r>
  </si>
  <si>
    <t>ООО «Энергосети Сибири» является полноценной сетевой организацией, осуществляющей весь комплекс услуг, присущих организации данного типа: от технологического присоединения электроустановок потребителей к эксплуатируемым Обществом электрическим сетям до оказания услуг по передаче   электрической энергии в сети уже подключенных потребителей.</t>
  </si>
  <si>
    <t xml:space="preserve">       ООО «Энергосети Сибири» получают:</t>
  </si>
  <si>
    <t>- электрическую энергию от ТЭЦ-2, ПС «Горская», Энергоблок – 16 МВт и через электрические сети  филиалов ОАО «Региональные электрические сети», а также  передает электрическую энергию транзитом через свои сети в сети  сторонних потребителей.</t>
  </si>
  <si>
    <t>Распределение  электрической энергии по внутренним  распределительным сетям ООО «Энергосети Сибири» выполняют специально обученные и аттестованные службы, обслуживающие данные сети.</t>
  </si>
  <si>
    <t>Учет   электрической энергии осуществляется через коммерческие приборы учета.</t>
  </si>
  <si>
    <t>В эксплуатации в  ООО «Энергосети Сибири» находятся:</t>
  </si>
  <si>
    <t>1. Кабельные линии 0,4 кВ – 39 940 м.</t>
  </si>
  <si>
    <t>2. Кабельные линии 10 кВ- 54 658 м.</t>
  </si>
  <si>
    <t>3. Воздушные линии 10 кВ – 3100 м.</t>
  </si>
  <si>
    <t>4. Трансформаторные подстанции – 14 шт. в каждой по два силовых трансформатора, общей мощностью  28 520 кВт.</t>
  </si>
  <si>
    <t>5. Распределительных пункта  РП-10 кВ- 3 шт.</t>
  </si>
  <si>
    <t>6. Вводных приборов учета – 390 шт.</t>
  </si>
  <si>
    <t>ООО "Энергосети Сибири"</t>
  </si>
  <si>
    <t>11.З. ИНФОРМАЦИЯ</t>
  </si>
  <si>
    <t>о способах приобретения, стоимости и объемах товаров, необходимых для оказания услуг по передаче электроэнергии</t>
  </si>
  <si>
    <t>- информация о корпоративных правилах осуществления закупок (включая использование конкурсов, аукционов);</t>
  </si>
  <si>
    <t>организация обеспечения электротехнической, кабельной продукцией осуществляется посредством запроса коммерческих предложений от нескольких поставщиков, анализа поступивших предложений по предложенным ценам, срокам, условиям поставки и заключения договоров поставки с поставщиком, предложившим наилучшие условия поставки.</t>
  </si>
  <si>
    <t>- информация 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закупок;</t>
  </si>
  <si>
    <t>правил закупок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</si>
  <si>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</si>
  <si>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№</t>
  </si>
  <si>
    <t>Объект отключения</t>
  </si>
  <si>
    <t>Вид отключения (аварийное, внеплановое)</t>
  </si>
  <si>
    <t>Причины отключения</t>
  </si>
  <si>
    <t>Дата отключения</t>
  </si>
  <si>
    <t>Время отключения</t>
  </si>
  <si>
    <t>Дата включения</t>
  </si>
  <si>
    <t>Время включения</t>
  </si>
  <si>
    <t>Дата окончания ремонта</t>
  </si>
  <si>
    <t>Мероприятия по устранению</t>
  </si>
  <si>
    <t>ТП 4010 А</t>
  </si>
  <si>
    <t>аварийное</t>
  </si>
  <si>
    <t>РП 3431</t>
  </si>
  <si>
    <t>КТПн400</t>
  </si>
  <si>
    <t>РП 4010</t>
  </si>
  <si>
    <t>ТП3432 Т-2</t>
  </si>
  <si>
    <t>КТПн 3127</t>
  </si>
  <si>
    <t>РП 3341</t>
  </si>
  <si>
    <t>РП 34</t>
  </si>
  <si>
    <t>РП 3920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</si>
  <si>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</si>
  <si>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 xml:space="preserve"> Зона деятельности в границах раздела балансовой принадлежности  с смежной сетевой организацией ОАО "Региональные электрические сети"  и потребителями подключенными к сетям ООО "Энергосети Сибири"</t>
  </si>
  <si>
    <t xml:space="preserve">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</t>
  </si>
  <si>
    <t xml:space="preserve">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</t>
  </si>
  <si>
    <t>с указанием источника официального опубликования решения регулирующего органа об установлении тарифов;</t>
  </si>
  <si>
    <t>Индивидуальный тариф на услуги по передаче  электрической  энергии для взаиморасчетов между сетевыми организациями Обществом с ограниченной ответственностью "Энергосети Сибири" и Открытым акционерным обществом "Региональные электрические сети" на 2013 год.</t>
  </si>
  <si>
    <t>Двухставочный тариф</t>
  </si>
  <si>
    <t>Одноставочный тариф</t>
  </si>
  <si>
    <t xml:space="preserve">Приказ № 196-ЭЭ от 11 октября 2012г. Департамента по тарифам Новосибирской области  </t>
  </si>
  <si>
    <t>руб./ МВт.мес</t>
  </si>
  <si>
    <t>руб./МВт.ч</t>
  </si>
  <si>
    <t>Баланс электрической мощности по диапазонам напряжения ЭСО</t>
  </si>
  <si>
    <t>Всего</t>
  </si>
  <si>
    <t>ВН</t>
  </si>
  <si>
    <t>СН-1</t>
  </si>
  <si>
    <t>СН-2</t>
  </si>
  <si>
    <t>1.</t>
  </si>
  <si>
    <t>1.1.</t>
  </si>
  <si>
    <t>из смежной сети, всего</t>
  </si>
  <si>
    <t>1.2.</t>
  </si>
  <si>
    <t>2.</t>
  </si>
  <si>
    <t>4.</t>
  </si>
  <si>
    <t>4.4.</t>
  </si>
  <si>
    <t xml:space="preserve">Поступление эл.энергии в сеть , ВСЕГО </t>
  </si>
  <si>
    <t xml:space="preserve">    в том числе из сети</t>
  </si>
  <si>
    <t>МСК</t>
  </si>
  <si>
    <t>СН1</t>
  </si>
  <si>
    <t>СН2</t>
  </si>
  <si>
    <t xml:space="preserve">от электростанций ПЭ </t>
  </si>
  <si>
    <t>то же в % (п.2 /п.1.)</t>
  </si>
  <si>
    <t xml:space="preserve">Отпуск из сети </t>
  </si>
  <si>
    <t>Полезный отпуск из сети</t>
  </si>
  <si>
    <t xml:space="preserve">в том числе </t>
  </si>
  <si>
    <t xml:space="preserve">в т.ч. собственным потребителям </t>
  </si>
  <si>
    <t>из них:</t>
  </si>
  <si>
    <t>Население</t>
  </si>
  <si>
    <t>Бюджетные потребители</t>
  </si>
  <si>
    <t>Прочие субабоненты</t>
  </si>
  <si>
    <t>Транзит (СЭН)</t>
  </si>
  <si>
    <t>в т.ч. собственное потребление</t>
  </si>
  <si>
    <t>Потребление эл. энергии на другие виды деятельности</t>
  </si>
  <si>
    <t>Потребление эл. энергии на Хозяйственные Нужды (если затраты в Общехоз. Расх.)</t>
  </si>
  <si>
    <t>потребителям, присоединенным к центру питания на генераторном напряжении</t>
  </si>
  <si>
    <t>потребителям оптового рынка</t>
  </si>
  <si>
    <t>сальдо переток в другие организации (СЭН)</t>
  </si>
  <si>
    <t>потребителям, рассчитывающимся  по прямым договорам</t>
  </si>
  <si>
    <t>проверка</t>
  </si>
  <si>
    <t>Полезный Отпуск, Всего</t>
  </si>
  <si>
    <t>Доля пол. отпуска на сторону</t>
  </si>
  <si>
    <t xml:space="preserve">поступление эл. энергии от других организаций </t>
  </si>
  <si>
    <t xml:space="preserve">от других поставщиков (в т.ч. с оптового рынка) </t>
  </si>
  <si>
    <t>наименование ТСО</t>
  </si>
  <si>
    <t>№ п/п</t>
  </si>
  <si>
    <t>Класс напряжения</t>
  </si>
  <si>
    <t>Протяженность, км</t>
  </si>
  <si>
    <t>Воздушные линии</t>
  </si>
  <si>
    <t>1.1</t>
  </si>
  <si>
    <t>1150 кВ</t>
  </si>
  <si>
    <t>1.2</t>
  </si>
  <si>
    <t>800 кВ</t>
  </si>
  <si>
    <t>1.3</t>
  </si>
  <si>
    <t>750 кВ</t>
  </si>
  <si>
    <t>1.4</t>
  </si>
  <si>
    <t>500 кВ</t>
  </si>
  <si>
    <t>1.5</t>
  </si>
  <si>
    <t>400 кВ</t>
  </si>
  <si>
    <t>1.6</t>
  </si>
  <si>
    <t>330 кВ</t>
  </si>
  <si>
    <t>1.7</t>
  </si>
  <si>
    <t>220 кВ</t>
  </si>
  <si>
    <t>1.8</t>
  </si>
  <si>
    <t>154 кВ</t>
  </si>
  <si>
    <t>1.9</t>
  </si>
  <si>
    <t>110 кВ</t>
  </si>
  <si>
    <t>1.10</t>
  </si>
  <si>
    <t>35 кВ</t>
  </si>
  <si>
    <t>1.11</t>
  </si>
  <si>
    <t>27,5 кВ</t>
  </si>
  <si>
    <t>1.12</t>
  </si>
  <si>
    <t>20 кВ</t>
  </si>
  <si>
    <t>1.13</t>
  </si>
  <si>
    <t>10 кВ</t>
  </si>
  <si>
    <t>1.14</t>
  </si>
  <si>
    <t>6 кВ</t>
  </si>
  <si>
    <t>1.15</t>
  </si>
  <si>
    <t>Итого от 6 кВ и выше</t>
  </si>
  <si>
    <t>1.16</t>
  </si>
  <si>
    <t>3 кВ</t>
  </si>
  <si>
    <t>1.17</t>
  </si>
  <si>
    <t>2 кВ</t>
  </si>
  <si>
    <t>1.18</t>
  </si>
  <si>
    <t>500 Вольт и ниже</t>
  </si>
  <si>
    <t>1.19</t>
  </si>
  <si>
    <t>Итого ниже 6 кВ</t>
  </si>
  <si>
    <t>1.20</t>
  </si>
  <si>
    <t>Всего по воздушным линиям</t>
  </si>
  <si>
    <t>Кабельные линии</t>
  </si>
  <si>
    <t>2.1</t>
  </si>
  <si>
    <t xml:space="preserve">   220 кВ</t>
  </si>
  <si>
    <t>2.2</t>
  </si>
  <si>
    <t xml:space="preserve">   110 кВ</t>
  </si>
  <si>
    <t>2.3</t>
  </si>
  <si>
    <t xml:space="preserve">   35 кВ</t>
  </si>
  <si>
    <t>2.4</t>
  </si>
  <si>
    <t>2.5</t>
  </si>
  <si>
    <t xml:space="preserve">   20 кВ</t>
  </si>
  <si>
    <t>2.6</t>
  </si>
  <si>
    <t xml:space="preserve">   10 кВ</t>
  </si>
  <si>
    <t>2.7</t>
  </si>
  <si>
    <t xml:space="preserve">   6 кВ</t>
  </si>
  <si>
    <t>2.8</t>
  </si>
  <si>
    <t>2.9</t>
  </si>
  <si>
    <t xml:space="preserve">   3 кВ</t>
  </si>
  <si>
    <t>2.10</t>
  </si>
  <si>
    <t xml:space="preserve">   2 кВ</t>
  </si>
  <si>
    <t>2.11</t>
  </si>
  <si>
    <t xml:space="preserve">   500 Вольт и ниже</t>
  </si>
  <si>
    <t>2.12</t>
  </si>
  <si>
    <t>2.13</t>
  </si>
  <si>
    <t>Всего по кабельным линиям</t>
  </si>
  <si>
    <t>Всего по воздушным и кабельным линиям</t>
  </si>
  <si>
    <t>Шинопроводы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</si>
  <si>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</si>
  <si>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</si>
  <si>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</si>
  <si>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</si>
  <si>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</si>
  <si>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</si>
  <si>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</si>
  <si>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</si>
  <si>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</si>
  <si>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</si>
  <si>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</si>
  <si>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</si>
  <si>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</si>
  <si>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</si>
  <si>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Всего по шинопроводам</t>
  </si>
  <si>
    <t xml:space="preserve">  Протяженность (по цепям) воздушных и кабельных линий электропередачи и шинопроводов</t>
  </si>
  <si>
    <t>Единичная мощность, кВА</t>
  </si>
  <si>
    <t>Высшее напряжение, кВ</t>
  </si>
  <si>
    <t>Количество, шт.</t>
  </si>
  <si>
    <t>Установленная мощность, кВА</t>
  </si>
  <si>
    <t>2013</t>
  </si>
  <si>
    <t>2014</t>
  </si>
  <si>
    <t>До 2500</t>
  </si>
  <si>
    <t>3-20</t>
  </si>
  <si>
    <t>27,5-35</t>
  </si>
  <si>
    <t>От 2500 до 10000</t>
  </si>
  <si>
    <t>110-154</t>
  </si>
  <si>
    <t>3.1</t>
  </si>
  <si>
    <t>От 10000 до 80000 включительно</t>
  </si>
  <si>
    <t>3.2</t>
  </si>
  <si>
    <t>3.3</t>
  </si>
  <si>
    <t>3.4</t>
  </si>
  <si>
    <t>Более 80000</t>
  </si>
  <si>
    <t>330 однофазные</t>
  </si>
  <si>
    <t>330 трехфазные</t>
  </si>
  <si>
    <t>400-500 однофазные</t>
  </si>
  <si>
    <t>400-500 трехфазные</t>
  </si>
  <si>
    <t>750-1150</t>
  </si>
  <si>
    <t>5</t>
  </si>
  <si>
    <t>Итого:</t>
  </si>
  <si>
    <t>-</t>
  </si>
  <si>
    <t>Примечание - Резервные не используемые трансформаторы,  а также специальные трансформаторы для плавки гололеда в таблицу не включаются.</t>
  </si>
  <si>
    <t xml:space="preserve">                                   Подпись</t>
  </si>
  <si>
    <t>Ф.И.О.</t>
  </si>
  <si>
    <t>Должность</t>
  </si>
  <si>
    <t xml:space="preserve">  Количество и установленная мощность трансформаторов</t>
  </si>
  <si>
    <t>Наименование мероприятий</t>
  </si>
  <si>
    <t>Срок исполнения</t>
  </si>
  <si>
    <t>Ответственная служба</t>
  </si>
  <si>
    <t>Объем мероприятий</t>
  </si>
  <si>
    <t>Годовое снижение потерь электроэнергии от внедрения мероприятий, тыс.кВт.ч/%</t>
  </si>
  <si>
    <t>начало</t>
  </si>
  <si>
    <t>окончание</t>
  </si>
  <si>
    <t>Организационные мероприятия</t>
  </si>
  <si>
    <t>Выравнивание нагрузок фаз   распределительных сетях 0,38 кВ</t>
  </si>
  <si>
    <t>2,56/0,01%</t>
  </si>
  <si>
    <t>Технические мероприятия</t>
  </si>
  <si>
    <t>Проведение работ по компенсации реактивной мощности</t>
  </si>
  <si>
    <t>1,5/0,5%</t>
  </si>
  <si>
    <t>0,586/0,51%</t>
  </si>
  <si>
    <t>Совершенствование систем расчетного и технического учета</t>
  </si>
  <si>
    <t>Установка  приборов учета нового поколения на границе раздела балансовой принадлежности с транзитными потребителями</t>
  </si>
  <si>
    <t>2,28/0,36%</t>
  </si>
  <si>
    <t>2,4/ 0,34%</t>
  </si>
  <si>
    <t>1,694/0,52%</t>
  </si>
  <si>
    <t>Установка приборов учета на собственные нужды трансформаторных подстанций</t>
  </si>
  <si>
    <t>0,43/0,5%</t>
  </si>
  <si>
    <t>0,42/ 0,5%</t>
  </si>
  <si>
    <t>Замена трансформаторов тока на трансформаторы нового покаления</t>
  </si>
  <si>
    <t>0,12/ 0,49%</t>
  </si>
  <si>
    <t>СПРАВОЧНО:Всего в процентах от  фактических потерь электроэнергии</t>
  </si>
  <si>
    <t>СПРАВОЧНО: Всего в процентах от  отпуска электроэнергии в сеть</t>
  </si>
  <si>
    <t>2012</t>
  </si>
  <si>
    <t xml:space="preserve"> Программа снижения потерь электроэнергии</t>
  </si>
  <si>
    <t>закупка товаров, необходимых для производства регулируемых услуг,  осуществляется без проведения конкурсов, аукционов, но по  правилам корпоративных</t>
  </si>
  <si>
    <t xml:space="preserve"> ИНФОРМАЦИЯ</t>
  </si>
  <si>
    <t>РП Морская</t>
  </si>
  <si>
    <t>Наименование сетевой организации в Новосибирской области</t>
  </si>
  <si>
    <t>Общество с ограниченной ответственностью "Энергосети Сибири" (ОГРН 1115476072470, ИНН 5405436838)</t>
  </si>
  <si>
    <t>год</t>
  </si>
  <si>
    <t>НВВ сетевых организаций без учета оплаты потерь</t>
  </si>
  <si>
    <t>Необходимая  валовая выручка сетевых организаций</t>
  </si>
  <si>
    <t>на долгосрочный период регулирования (без учета оплаты потерь)</t>
  </si>
  <si>
    <t>Обоснование: Приложение № 1 Приказ № 438-ЭЭ от 19.12.2013г. Департамента по тарифам Новосибирской области</t>
  </si>
  <si>
    <t>Ставка за содержание электрических сетей</t>
  </si>
  <si>
    <t>ставка на оплату технологического расхода (потерь)</t>
  </si>
  <si>
    <t>1-ое полугодие 2014 г.</t>
  </si>
  <si>
    <t>руб.кВт.мес.</t>
  </si>
  <si>
    <t>руб./кВт.ч.</t>
  </si>
  <si>
    <t>2-ое полугодие 2014 г.</t>
  </si>
  <si>
    <t>1-ое полугодие 2015 г.</t>
  </si>
  <si>
    <t>2-ое полугодие 2015 г.</t>
  </si>
  <si>
    <t>Наименование сетевых организаций</t>
  </si>
  <si>
    <t>Индивидуальные тарифы на услуги по передаче электрической энергии для взаимозачетов между сетевыми организациями</t>
  </si>
  <si>
    <t>ООО "Энергосети Сибири" (ОГРН 1115476072470, ИНН 5405436838)</t>
  </si>
  <si>
    <t>Обоснование: Приложение № 2 Приказ № 438-ЭЭ от 19.12.2013г. Департамента по тарифам Новосибирской области</t>
  </si>
  <si>
    <t xml:space="preserve">Базовый уровень подконтрольных расходов </t>
  </si>
  <si>
    <t xml:space="preserve">Индекс эффективности подконтрольных расходов </t>
  </si>
  <si>
    <t>Коэффициент эластичности подконтрольных расходов по количеству активов</t>
  </si>
  <si>
    <t>Максимальная возможная корректировка необходимой валовой выручки,осуществляемая с учетом достижения установленного уровня надежности и качества услуг</t>
  </si>
  <si>
    <t>Величина технологического расхода (потерь) электрической  энергии</t>
  </si>
  <si>
    <t>Уровень надежности реализуемых товаров (услуг)</t>
  </si>
  <si>
    <t>Уровень качества реализуемых товаров (услуг)</t>
  </si>
  <si>
    <t>млн.руб.</t>
  </si>
  <si>
    <t>%</t>
  </si>
  <si>
    <t xml:space="preserve">Долгосрочные параметры регулирования для территориальных сетевых организаций, в отношении которых тарифы на услуги по передаче электрической </t>
  </si>
  <si>
    <t>энергии устанавливаются на основе долгосрочных параметров регулирования деятельности территориальных сетевых организаций</t>
  </si>
  <si>
    <t>Обоснование: Приложение  Приказ № 437-ЭЭ от 19.12.2013г. Департамента по тарифам Новосибирской области</t>
  </si>
  <si>
    <t>Для бюджетных и прочих потребителей (без НДС)</t>
  </si>
  <si>
    <t>Для населения ( с учетом НДС)</t>
  </si>
  <si>
    <t>с 01.01.2014 по 30.06.2014</t>
  </si>
  <si>
    <t>с 01.07.2014  по 31.12.2014</t>
  </si>
  <si>
    <t xml:space="preserve">Тарифы на  транспортирову питьевой и сточной воды  для организаций, осуществляющих транспортировку </t>
  </si>
  <si>
    <t>питьевой  и сточной воды на территории  города Новосибирска и Новосибирской области, на 2014 год</t>
  </si>
  <si>
    <t>Обоснование: Приложение № 3 Приказ № 295-В от 29.11.2013г. Департамента по тарифам Новосибирской области</t>
  </si>
  <si>
    <t>Обоснование: Приложение № 4 Приказ № 295-В от 29.11.2013г. Департамента по тарифам Новосибирской области</t>
  </si>
  <si>
    <t>Тариф на услуги по передаче тепловой энергии, теплоносителя на 2014 год, г. Новосибирск</t>
  </si>
  <si>
    <t>Вид тарифа</t>
  </si>
  <si>
    <t>Год</t>
  </si>
  <si>
    <t xml:space="preserve">Вид теплоносителя </t>
  </si>
  <si>
    <t>вода с 01.01.2014 по 30.06.2014</t>
  </si>
  <si>
    <t>вода с 01.07.2014 по 31.12.2014</t>
  </si>
  <si>
    <t>Для потребителей, в случае отсутствия дифференциации тарифов по схеме подключения</t>
  </si>
  <si>
    <t>Одноставочный руб./Гкал</t>
  </si>
  <si>
    <t>Обоснование: Приложение № 3 Приказ № 353-ТЭ от 17.12.2013г. Департамента по тарифам Новосибирской области</t>
  </si>
  <si>
    <t>окт. 14.</t>
  </si>
  <si>
    <t>Объем потерь электрической энергии, возникших в принадлежащих ООО "Энергосети Сибири"объектах электросетевого хозяйства, расположенных в г. Новосибирск на территории м-на Горский, ул. Железнодорожная,  кВтч</t>
  </si>
  <si>
    <t>Объем потерь электрической энергии, возникших в принадлежащих ООО "Энергосети Сибири"объектах электросетевого хозяйства, расположенных в г. Новосибирск на территории "Голубой Залив" кВтч</t>
  </si>
  <si>
    <t>Объем потерь электрической энергии, возникших в принадлежащих ООО "Энергосети Сибири"объектах электросетевого хозяйства, расположенных в г. Новосибирск на территории ЦРП Твардовского,3 кВтч</t>
  </si>
  <si>
    <t>Горский микрорайон, ул. Железнодорожная, ул. Рябиновая, Голубой залив, Твардовского,3</t>
  </si>
  <si>
    <t xml:space="preserve">  </t>
  </si>
  <si>
    <t xml:space="preserve">Потери электроэнергии  ООО "ЭС" в сети </t>
  </si>
  <si>
    <t>Затраты на покупку электрической энергии для компенсации потерь в собственных сетях</t>
  </si>
  <si>
    <t xml:space="preserve"> Затраты с учетом НДС</t>
  </si>
  <si>
    <t>Тариф на покупку электрической энергии для компенсации потерь кВт.ч. (Тариф  ОАО "Новосибирскэнергосбыт" на компнсацию потерь при превышении баланса)</t>
  </si>
  <si>
    <t>Тариф на покупку электрической энергии для компенсации  потерь кВт.ч. (Тариф  ОАО "Новосибирскэнергосбыт" на компнсацию потерь)</t>
  </si>
  <si>
    <t>Пожар в ПС "Инская"</t>
  </si>
  <si>
    <t>Наличие воды в приямках</t>
  </si>
  <si>
    <t>12.05.2014г.</t>
  </si>
  <si>
    <t>20.03.2014г.</t>
  </si>
  <si>
    <t>23ч 52мин</t>
  </si>
  <si>
    <t>20ч 00мин</t>
  </si>
  <si>
    <t>23ч 00мин</t>
  </si>
  <si>
    <t>17ч 20мин</t>
  </si>
  <si>
    <t>Зона ответственности ОАО "РЭС"</t>
  </si>
  <si>
    <t>Откачка грунтовых вод</t>
  </si>
  <si>
    <t>Объем недопоставленной в результате отключения электрической энергии, тыс.кВтч</t>
  </si>
  <si>
    <t>ПОЛУГОДИЕ</t>
  </si>
  <si>
    <t>9 месяцев</t>
  </si>
  <si>
    <t xml:space="preserve"> </t>
  </si>
  <si>
    <r>
      <t>Тарифы на питьевую воду (питьевое водоснабжение) руб./м</t>
    </r>
    <r>
      <rPr>
        <vertAlign val="superscript"/>
        <sz val="8"/>
        <rFont val="Arial"/>
        <family val="2"/>
      </rPr>
      <t>3</t>
    </r>
  </si>
  <si>
    <r>
      <t>Тарифы на сточную  руб./м</t>
    </r>
    <r>
      <rPr>
        <vertAlign val="superscript"/>
        <sz val="8"/>
        <rFont val="Arial"/>
        <family val="2"/>
      </rPr>
      <t>3</t>
    </r>
  </si>
  <si>
    <t>11-месяцев  2014г.</t>
  </si>
  <si>
    <t xml:space="preserve">Тарифы нагорячую воду (горячее водоснабжение), с использованием закрытых </t>
  </si>
  <si>
    <t>систем горячего водоснабжения на территории г. Новосибирска на 2014г</t>
  </si>
  <si>
    <t>Для бюджетных и прочих потребителей (Без НДС), с 28.12.2014 по 31.12.2014</t>
  </si>
  <si>
    <t>Для  населения* (с учетом  НДС), с 28.12.2014 по 31.12.2014</t>
  </si>
  <si>
    <t>Тариф на горячую воду, руб./м3</t>
  </si>
  <si>
    <t>Компонент на холодную воду, руб./м3</t>
  </si>
  <si>
    <t>Компонент на тепловую энергию, руб./Гкал</t>
  </si>
  <si>
    <t>* выделяется в целях реализации пункта 6 статьи 168 Налогового кодекса Российской Федерации (часть вторая)</t>
  </si>
  <si>
    <t>Обоснование: Приложение  Приказ № 429-В от 09.12.2014г. Департамента по тарифам Новосибирской области</t>
  </si>
  <si>
    <t>Обоснование: Приложение № 1 Приказ № 368-ЭЭ от 28.11.2014г. Департамента по тарифам Новосибирской области</t>
  </si>
  <si>
    <t>Обоснование: Приложение № 2 Приказ № 368-ЭЭ от 28.11.2014г. Департамента по тарифам Новосибирской области</t>
  </si>
  <si>
    <t>Обоснование: Приложение  Приказ № 368-ЭЭ от 28.11.2014г. Департамента по тарифам Новосибирской области</t>
  </si>
  <si>
    <t>питьевой  и сточной воды на территории  города Новосибирска и Новосибирской области, на 2015 год</t>
  </si>
  <si>
    <r>
      <t>Тарифы на питьевую воду (питьевое водоснабжение) руб./м</t>
    </r>
    <r>
      <rPr>
        <vertAlign val="superscript"/>
        <sz val="10"/>
        <rFont val="Arial"/>
        <family val="2"/>
      </rPr>
      <t>3</t>
    </r>
  </si>
  <si>
    <t>с 01.01.2015 по 30.06.2015</t>
  </si>
  <si>
    <t>с 01.07.2015  по 31.12.2015</t>
  </si>
  <si>
    <t>Обоснование: Приложение № 3 Приказ № 319-В от 19.11.2014г. Департамента по тарифам Новосибирской области</t>
  </si>
  <si>
    <r>
      <t>Тарифы на сточную  руб./м</t>
    </r>
    <r>
      <rPr>
        <vertAlign val="superscript"/>
        <sz val="10"/>
        <rFont val="Arial"/>
        <family val="2"/>
      </rPr>
      <t>3</t>
    </r>
  </si>
  <si>
    <t>Обоснование: Приложение № 5 Приказ № 319-В от 19.11.2014г. Департамента по тарифам Новосибирской области</t>
  </si>
  <si>
    <t>Тариф на услуги по передаче тепловой энергии, теплоносителя на 2015 год, г. Новосибирск</t>
  </si>
  <si>
    <t>вода с 01.01.2015 по 30.06.2015</t>
  </si>
  <si>
    <t>вода с 01.07.2015 по 31.12.2015</t>
  </si>
  <si>
    <t>Обоснование: Приложение № 3 Приказ № 327-ТЭ от 20.11.2014г. Департамента по тарифам Новосибирской области</t>
  </si>
  <si>
    <t>Обоснование: Приложение  Приказ №  Департамента по тарифам Новосибирской области</t>
  </si>
  <si>
    <t>Для бюджетных и прочих потребителей (Без НДС)</t>
  </si>
  <si>
    <t>Для  населения* (с учетом  НДС)</t>
  </si>
  <si>
    <t>Наименование</t>
  </si>
  <si>
    <t>Наимено- вание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</si>
</sst>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#,##0.0"/>
    <numFmt numFmtId="182" formatCode="_-* #,##0.0_р_._-;\-* #,##0.0_р_._-;_-* &quot;-&quot;?_р_._-;_-@_-"/>
    <numFmt numFmtId="183" formatCode="#,##0.0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400]h:mm:ss\ AM/PM"/>
    <numFmt numFmtId="190" formatCode="0.000"/>
    <numFmt numFmtId="191" formatCode="0.0000"/>
    <numFmt numFmtId="192" formatCode="#,##0.000"/>
    <numFmt numFmtId="193" formatCode="_-* #,##0.000_-;\-* #,##0.000_-;_-* &quot;-&quot;??_-;_-@_-"/>
    <numFmt numFmtId="194" formatCode="#,##0.000000"/>
    <numFmt numFmtId="195" formatCode="#,##0.0000"/>
    <numFmt numFmtId="196" formatCode="0.000000"/>
  </numFmts>
  <fonts count="68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0"/>
    </font>
    <font>
      <sz val="10"/>
      <color indexed="10"/>
      <name val="Times New Roman"/>
      <family val="1"/>
    </font>
    <font>
      <i/>
      <sz val="10"/>
      <name val="Times New Roman"/>
      <family val="0"/>
    </font>
    <font>
      <sz val="11"/>
      <name val="Times New Roman"/>
      <family val="1"/>
    </font>
    <font>
      <sz val="10"/>
      <color indexed="10"/>
      <name val="Arial"/>
      <family val="0"/>
    </font>
    <font>
      <sz val="9"/>
      <name val="Arial"/>
      <family val="0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lightDown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49" fontId="22" fillId="0" borderId="0" applyBorder="0">
      <alignment vertical="top"/>
      <protection/>
    </xf>
    <xf numFmtId="0" fontId="3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17" fontId="6" fillId="0" borderId="10" xfId="0" applyNumberFormat="1" applyFont="1" applyFill="1" applyBorder="1" applyAlignment="1">
      <alignment horizontal="center"/>
    </xf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181" fontId="4" fillId="0" borderId="13" xfId="64" applyNumberFormat="1" applyFont="1" applyBorder="1" applyAlignment="1">
      <alignment horizontal="center"/>
    </xf>
    <xf numFmtId="3" fontId="4" fillId="0" borderId="13" xfId="64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1" fontId="8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4" fillId="0" borderId="0" xfId="55" applyFont="1" applyFill="1" applyAlignment="1">
      <alignment horizontal="left"/>
      <protection/>
    </xf>
    <xf numFmtId="0" fontId="17" fillId="0" borderId="0" xfId="0" applyFont="1" applyAlignment="1" quotePrefix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54" applyFont="1" applyBorder="1" applyAlignment="1">
      <alignment horizontal="center" vertical="center" wrapText="1"/>
      <protection/>
    </xf>
    <xf numFmtId="0" fontId="0" fillId="0" borderId="13" xfId="54" applyFont="1" applyBorder="1" applyAlignment="1">
      <alignment horizontal="center" vertical="center"/>
      <protection/>
    </xf>
    <xf numFmtId="14" fontId="0" fillId="0" borderId="13" xfId="54" applyNumberFormat="1" applyFont="1" applyBorder="1" applyAlignment="1">
      <alignment horizontal="center" vertical="center"/>
      <protection/>
    </xf>
    <xf numFmtId="189" fontId="0" fillId="0" borderId="13" xfId="54" applyNumberFormat="1" applyFont="1" applyBorder="1" applyAlignment="1">
      <alignment horizontal="center" vertical="center"/>
      <protection/>
    </xf>
    <xf numFmtId="14" fontId="0" fillId="0" borderId="13" xfId="54" applyNumberFormat="1" applyBorder="1" applyAlignment="1">
      <alignment horizontal="center" vertical="center"/>
      <protection/>
    </xf>
    <xf numFmtId="189" fontId="0" fillId="0" borderId="13" xfId="54" applyNumberFormat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16" fillId="0" borderId="13" xfId="0" applyNumberFormat="1" applyFont="1" applyFill="1" applyBorder="1" applyAlignment="1">
      <alignment horizontal="center" vertical="center" wrapText="1"/>
    </xf>
    <xf numFmtId="190" fontId="20" fillId="0" borderId="13" xfId="0" applyNumberFormat="1" applyFont="1" applyFill="1" applyBorder="1" applyAlignment="1">
      <alignment horizontal="center" wrapText="1"/>
    </xf>
    <xf numFmtId="4" fontId="21" fillId="0" borderId="13" xfId="0" applyNumberFormat="1" applyFont="1" applyFill="1" applyBorder="1" applyAlignment="1">
      <alignment horizontal="center"/>
    </xf>
    <xf numFmtId="190" fontId="2" fillId="0" borderId="13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9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49" fontId="22" fillId="0" borderId="21" xfId="56" applyBorder="1" applyAlignment="1" applyProtection="1">
      <alignment vertical="top" wrapText="1"/>
      <protection/>
    </xf>
    <xf numFmtId="49" fontId="22" fillId="0" borderId="21" xfId="56" applyNumberFormat="1" applyFont="1" applyBorder="1" applyAlignment="1" applyProtection="1">
      <alignment vertical="top" wrapText="1"/>
      <protection/>
    </xf>
    <xf numFmtId="49" fontId="23" fillId="0" borderId="21" xfId="56" applyFont="1" applyBorder="1" applyAlignment="1" applyProtection="1">
      <alignment vertical="top" wrapText="1"/>
      <protection/>
    </xf>
    <xf numFmtId="49" fontId="22" fillId="0" borderId="21" xfId="56" applyFont="1" applyBorder="1" applyProtection="1">
      <alignment vertical="top"/>
      <protection/>
    </xf>
    <xf numFmtId="49" fontId="22" fillId="0" borderId="21" xfId="56" applyFont="1" applyBorder="1" applyAlignment="1" applyProtection="1">
      <alignment vertical="top" wrapText="1"/>
      <protection/>
    </xf>
    <xf numFmtId="49" fontId="22" fillId="0" borderId="21" xfId="56" applyBorder="1" applyAlignment="1" applyProtection="1">
      <alignment horizontal="left" vertical="top" wrapText="1" indent="2"/>
      <protection/>
    </xf>
    <xf numFmtId="49" fontId="22" fillId="0" borderId="21" xfId="56" applyBorder="1" applyAlignment="1" applyProtection="1">
      <alignment horizontal="left" vertical="center" wrapText="1" indent="2"/>
      <protection/>
    </xf>
    <xf numFmtId="49" fontId="22" fillId="0" borderId="21" xfId="56" applyBorder="1" applyAlignment="1" applyProtection="1">
      <alignment horizontal="left" vertical="center" wrapText="1" indent="1"/>
      <protection/>
    </xf>
    <xf numFmtId="49" fontId="22" fillId="0" borderId="21" xfId="56" applyFont="1" applyBorder="1" applyAlignment="1" applyProtection="1">
      <alignment horizontal="left" vertical="center" wrapText="1" indent="1"/>
      <protection/>
    </xf>
    <xf numFmtId="0" fontId="0" fillId="0" borderId="21" xfId="0" applyBorder="1" applyAlignment="1">
      <alignment/>
    </xf>
    <xf numFmtId="192" fontId="0" fillId="0" borderId="13" xfId="0" applyNumberFormat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1" fillId="33" borderId="22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4" fillId="0" borderId="23" xfId="0" applyNumberFormat="1" applyFont="1" applyBorder="1" applyAlignment="1" applyProtection="1">
      <alignment horizontal="center"/>
      <protection/>
    </xf>
    <xf numFmtId="0" fontId="14" fillId="0" borderId="24" xfId="0" applyNumberFormat="1" applyFont="1" applyBorder="1" applyAlignment="1" applyProtection="1">
      <alignment horizontal="center"/>
      <protection/>
    </xf>
    <xf numFmtId="49" fontId="21" fillId="0" borderId="18" xfId="0" applyNumberFormat="1" applyFont="1" applyBorder="1" applyAlignment="1" applyProtection="1">
      <alignment/>
      <protection/>
    </xf>
    <xf numFmtId="49" fontId="21" fillId="0" borderId="14" xfId="0" applyNumberFormat="1" applyFont="1" applyBorder="1" applyAlignment="1" applyProtection="1">
      <alignment/>
      <protection/>
    </xf>
    <xf numFmtId="193" fontId="21" fillId="34" borderId="14" xfId="0" applyNumberFormat="1" applyFont="1" applyFill="1" applyBorder="1" applyAlignment="1" applyProtection="1">
      <alignment/>
      <protection/>
    </xf>
    <xf numFmtId="49" fontId="21" fillId="0" borderId="13" xfId="0" applyNumberFormat="1" applyFont="1" applyBorder="1" applyAlignment="1" applyProtection="1">
      <alignment/>
      <protection/>
    </xf>
    <xf numFmtId="193" fontId="21" fillId="34" borderId="13" xfId="0" applyNumberFormat="1" applyFont="1" applyFill="1" applyBorder="1" applyAlignment="1" applyProtection="1">
      <alignment/>
      <protection/>
    </xf>
    <xf numFmtId="49" fontId="24" fillId="0" borderId="13" xfId="0" applyNumberFormat="1" applyFont="1" applyBorder="1" applyAlignment="1" applyProtection="1">
      <alignment/>
      <protection/>
    </xf>
    <xf numFmtId="193" fontId="14" fillId="35" borderId="13" xfId="0" applyNumberFormat="1" applyFont="1" applyFill="1" applyBorder="1" applyAlignment="1" applyProtection="1">
      <alignment horizontal="center"/>
      <protection/>
    </xf>
    <xf numFmtId="49" fontId="24" fillId="0" borderId="25" xfId="0" applyNumberFormat="1" applyFont="1" applyBorder="1" applyAlignment="1" applyProtection="1">
      <alignment/>
      <protection/>
    </xf>
    <xf numFmtId="193" fontId="14" fillId="35" borderId="25" xfId="0" applyNumberFormat="1" applyFont="1" applyFill="1" applyBorder="1" applyAlignment="1" applyProtection="1">
      <alignment horizontal="center"/>
      <protection/>
    </xf>
    <xf numFmtId="0" fontId="14" fillId="0" borderId="26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/>
      <protection/>
    </xf>
    <xf numFmtId="49" fontId="24" fillId="0" borderId="13" xfId="0" applyNumberFormat="1" applyFont="1" applyFill="1" applyBorder="1" applyAlignment="1" applyProtection="1">
      <alignment/>
      <protection/>
    </xf>
    <xf numFmtId="49" fontId="21" fillId="0" borderId="13" xfId="0" applyNumberFormat="1" applyFont="1" applyFill="1" applyBorder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0" fontId="14" fillId="0" borderId="18" xfId="0" applyNumberFormat="1" applyFont="1" applyBorder="1" applyAlignment="1" applyProtection="1">
      <alignment horizontal="center"/>
      <protection/>
    </xf>
    <xf numFmtId="49" fontId="14" fillId="0" borderId="25" xfId="0" applyNumberFormat="1" applyFont="1" applyFill="1" applyBorder="1" applyAlignment="1" applyProtection="1">
      <alignment vertical="center" wrapText="1"/>
      <protection/>
    </xf>
    <xf numFmtId="193" fontId="14" fillId="35" borderId="25" xfId="0" applyNumberFormat="1" applyFont="1" applyFill="1" applyBorder="1" applyAlignment="1" applyProtection="1">
      <alignment horizontal="center" vertical="center"/>
      <protection/>
    </xf>
    <xf numFmtId="49" fontId="21" fillId="0" borderId="14" xfId="0" applyNumberFormat="1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/>
      <protection/>
    </xf>
    <xf numFmtId="0" fontId="24" fillId="0" borderId="16" xfId="0" applyFont="1" applyFill="1" applyBorder="1" applyAlignment="1" applyProtection="1">
      <alignment/>
      <protection/>
    </xf>
    <xf numFmtId="193" fontId="14" fillId="35" borderId="16" xfId="0" applyNumberFormat="1" applyFont="1" applyFill="1" applyBorder="1" applyAlignment="1" applyProtection="1">
      <alignment horizontal="center"/>
      <protection/>
    </xf>
    <xf numFmtId="49" fontId="14" fillId="0" borderId="27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/>
    </xf>
    <xf numFmtId="49" fontId="0" fillId="0" borderId="0" xfId="0" applyNumberFormat="1" applyAlignment="1">
      <alignment/>
    </xf>
    <xf numFmtId="0" fontId="14" fillId="0" borderId="28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21" fillId="0" borderId="30" xfId="0" applyNumberFormat="1" applyFont="1" applyBorder="1" applyAlignment="1">
      <alignment/>
    </xf>
    <xf numFmtId="3" fontId="21" fillId="34" borderId="31" xfId="0" applyNumberFormat="1" applyFont="1" applyFill="1" applyBorder="1" applyAlignment="1" applyProtection="1">
      <alignment horizontal="center"/>
      <protection/>
    </xf>
    <xf numFmtId="49" fontId="21" fillId="0" borderId="26" xfId="0" applyNumberFormat="1" applyFont="1" applyBorder="1" applyAlignment="1">
      <alignment horizontal="center"/>
    </xf>
    <xf numFmtId="49" fontId="21" fillId="0" borderId="32" xfId="0" applyNumberFormat="1" applyFont="1" applyBorder="1" applyAlignment="1">
      <alignment/>
    </xf>
    <xf numFmtId="3" fontId="21" fillId="34" borderId="33" xfId="0" applyNumberFormat="1" applyFont="1" applyFill="1" applyBorder="1" applyAlignment="1" applyProtection="1">
      <alignment/>
      <protection/>
    </xf>
    <xf numFmtId="3" fontId="21" fillId="34" borderId="34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 applyProtection="1">
      <alignment/>
      <protection/>
    </xf>
    <xf numFmtId="49" fontId="21" fillId="0" borderId="18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/>
    </xf>
    <xf numFmtId="0" fontId="21" fillId="0" borderId="21" xfId="0" applyNumberFormat="1" applyFont="1" applyBorder="1" applyAlignment="1">
      <alignment horizontal="left"/>
    </xf>
    <xf numFmtId="3" fontId="21" fillId="34" borderId="21" xfId="0" applyNumberFormat="1" applyFont="1" applyFill="1" applyBorder="1" applyAlignment="1" applyProtection="1">
      <alignment/>
      <protection/>
    </xf>
    <xf numFmtId="3" fontId="21" fillId="34" borderId="35" xfId="0" applyNumberFormat="1" applyFont="1" applyFill="1" applyBorder="1" applyAlignment="1" applyProtection="1">
      <alignment/>
      <protection/>
    </xf>
    <xf numFmtId="3" fontId="21" fillId="0" borderId="36" xfId="0" applyNumberFormat="1" applyFont="1" applyBorder="1" applyAlignment="1" applyProtection="1">
      <alignment/>
      <protection/>
    </xf>
    <xf numFmtId="49" fontId="14" fillId="0" borderId="37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center"/>
    </xf>
    <xf numFmtId="49" fontId="21" fillId="0" borderId="0" xfId="0" applyNumberFormat="1" applyFont="1" applyAlignment="1">
      <alignment/>
    </xf>
    <xf numFmtId="0" fontId="21" fillId="0" borderId="30" xfId="0" applyFont="1" applyFill="1" applyBorder="1" applyAlignment="1">
      <alignment horizontal="justify" vertical="top" wrapText="1"/>
    </xf>
    <xf numFmtId="0" fontId="21" fillId="33" borderId="30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/>
    </xf>
    <xf numFmtId="0" fontId="21" fillId="33" borderId="30" xfId="0" applyFont="1" applyFill="1" applyBorder="1" applyAlignment="1">
      <alignment horizontal="center"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49" fontId="21" fillId="0" borderId="35" xfId="0" applyNumberFormat="1" applyFont="1" applyBorder="1" applyAlignment="1">
      <alignment horizontal="center" vertical="center"/>
    </xf>
    <xf numFmtId="49" fontId="21" fillId="0" borderId="33" xfId="0" applyNumberFormat="1" applyFont="1" applyBorder="1" applyAlignment="1">
      <alignment horizontal="center" vertical="center"/>
    </xf>
    <xf numFmtId="49" fontId="21" fillId="35" borderId="25" xfId="0" applyNumberFormat="1" applyFont="1" applyFill="1" applyBorder="1" applyAlignment="1">
      <alignment horizontal="center" wrapText="1"/>
    </xf>
    <xf numFmtId="0" fontId="14" fillId="0" borderId="38" xfId="0" applyNumberFormat="1" applyFont="1" applyBorder="1" applyAlignment="1">
      <alignment horizontal="center"/>
    </xf>
    <xf numFmtId="0" fontId="14" fillId="0" borderId="39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center"/>
    </xf>
    <xf numFmtId="0" fontId="14" fillId="0" borderId="41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/>
    </xf>
    <xf numFmtId="49" fontId="21" fillId="0" borderId="42" xfId="0" applyNumberFormat="1" applyFont="1" applyBorder="1" applyAlignment="1">
      <alignment/>
    </xf>
    <xf numFmtId="1" fontId="0" fillId="0" borderId="43" xfId="0" applyNumberFormat="1" applyFont="1" applyFill="1" applyBorder="1" applyAlignment="1" applyProtection="1">
      <alignment/>
      <protection/>
    </xf>
    <xf numFmtId="1" fontId="0" fillId="0" borderId="44" xfId="0" applyNumberFormat="1" applyFont="1" applyFill="1" applyBorder="1" applyAlignment="1" applyProtection="1">
      <alignment/>
      <protection/>
    </xf>
    <xf numFmtId="1" fontId="0" fillId="0" borderId="45" xfId="0" applyNumberFormat="1" applyFont="1" applyFill="1" applyBorder="1" applyAlignment="1" applyProtection="1">
      <alignment/>
      <protection/>
    </xf>
    <xf numFmtId="49" fontId="21" fillId="34" borderId="18" xfId="0" applyNumberFormat="1" applyFont="1" applyFill="1" applyBorder="1" applyAlignment="1">
      <alignment/>
    </xf>
    <xf numFmtId="0" fontId="27" fillId="34" borderId="0" xfId="0" applyFont="1" applyFill="1" applyAlignment="1">
      <alignment horizontal="left" wrapText="1"/>
    </xf>
    <xf numFmtId="49" fontId="21" fillId="34" borderId="13" xfId="0" applyNumberFormat="1" applyFont="1" applyFill="1" applyBorder="1" applyAlignment="1">
      <alignment/>
    </xf>
    <xf numFmtId="49" fontId="21" fillId="34" borderId="21" xfId="0" applyNumberFormat="1" applyFont="1" applyFill="1" applyBorder="1" applyAlignment="1">
      <alignment/>
    </xf>
    <xf numFmtId="2" fontId="0" fillId="34" borderId="18" xfId="0" applyNumberFormat="1" applyFont="1" applyFill="1" applyBorder="1" applyAlignment="1" applyProtection="1">
      <alignment/>
      <protection/>
    </xf>
    <xf numFmtId="2" fontId="0" fillId="34" borderId="13" xfId="0" applyNumberFormat="1" applyFill="1" applyBorder="1" applyAlignment="1" applyProtection="1">
      <alignment/>
      <protection/>
    </xf>
    <xf numFmtId="2" fontId="0" fillId="34" borderId="13" xfId="0" applyNumberFormat="1" applyFont="1" applyFill="1" applyBorder="1" applyAlignment="1" applyProtection="1">
      <alignment/>
      <protection/>
    </xf>
    <xf numFmtId="2" fontId="0" fillId="34" borderId="19" xfId="0" applyNumberFormat="1" applyFont="1" applyFill="1" applyBorder="1" applyAlignment="1" applyProtection="1">
      <alignment/>
      <protection/>
    </xf>
    <xf numFmtId="0" fontId="14" fillId="0" borderId="18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/>
    </xf>
    <xf numFmtId="2" fontId="0" fillId="0" borderId="18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/>
      <protection/>
    </xf>
    <xf numFmtId="2" fontId="0" fillId="34" borderId="13" xfId="0" applyNumberFormat="1" applyFill="1" applyBorder="1" applyAlignment="1" applyProtection="1">
      <alignment horizontal="center"/>
      <protection/>
    </xf>
    <xf numFmtId="2" fontId="0" fillId="34" borderId="19" xfId="0" applyNumberFormat="1" applyFill="1" applyBorder="1" applyAlignment="1" applyProtection="1">
      <alignment horizontal="center"/>
      <protection/>
    </xf>
    <xf numFmtId="49" fontId="21" fillId="34" borderId="13" xfId="0" applyNumberFormat="1" applyFont="1" applyFill="1" applyBorder="1" applyAlignment="1">
      <alignment wrapText="1"/>
    </xf>
    <xf numFmtId="2" fontId="0" fillId="34" borderId="19" xfId="0" applyNumberFormat="1" applyFill="1" applyBorder="1" applyAlignment="1" applyProtection="1">
      <alignment/>
      <protection/>
    </xf>
    <xf numFmtId="49" fontId="21" fillId="36" borderId="13" xfId="0" applyNumberFormat="1" applyFont="1" applyFill="1" applyBorder="1" applyAlignment="1">
      <alignment/>
    </xf>
    <xf numFmtId="49" fontId="21" fillId="36" borderId="21" xfId="0" applyNumberFormat="1" applyFont="1" applyFill="1" applyBorder="1" applyAlignment="1">
      <alignment/>
    </xf>
    <xf numFmtId="49" fontId="21" fillId="0" borderId="18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wrapText="1"/>
    </xf>
    <xf numFmtId="49" fontId="21" fillId="0" borderId="15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wrapText="1"/>
    </xf>
    <xf numFmtId="49" fontId="21" fillId="36" borderId="16" xfId="0" applyNumberFormat="1" applyFont="1" applyFill="1" applyBorder="1" applyAlignment="1">
      <alignment/>
    </xf>
    <xf numFmtId="49" fontId="21" fillId="36" borderId="20" xfId="0" applyNumberFormat="1" applyFont="1" applyFill="1" applyBorder="1" applyAlignment="1">
      <alignment/>
    </xf>
    <xf numFmtId="2" fontId="0" fillId="34" borderId="15" xfId="0" applyNumberFormat="1" applyFont="1" applyFill="1" applyBorder="1" applyAlignment="1" applyProtection="1">
      <alignment/>
      <protection/>
    </xf>
    <xf numFmtId="2" fontId="0" fillId="34" borderId="16" xfId="0" applyNumberFormat="1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/>
      <protection/>
    </xf>
    <xf numFmtId="17" fontId="7" fillId="0" borderId="1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192" fontId="0" fillId="0" borderId="19" xfId="0" applyNumberFormat="1" applyBorder="1" applyAlignment="1">
      <alignment horizontal="center"/>
    </xf>
    <xf numFmtId="3" fontId="4" fillId="0" borderId="46" xfId="64" applyNumberFormat="1" applyFont="1" applyBorder="1" applyAlignment="1">
      <alignment horizontal="center"/>
    </xf>
    <xf numFmtId="192" fontId="4" fillId="0" borderId="13" xfId="64" applyNumberFormat="1" applyFont="1" applyBorder="1" applyAlignment="1">
      <alignment horizontal="center"/>
    </xf>
    <xf numFmtId="194" fontId="4" fillId="0" borderId="13" xfId="64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96" fontId="8" fillId="0" borderId="13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54" applyFont="1" applyFill="1" applyBorder="1" applyAlignment="1">
      <alignment horizontal="center" vertical="center"/>
      <protection/>
    </xf>
    <xf numFmtId="3" fontId="14" fillId="35" borderId="13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3" fontId="4" fillId="0" borderId="31" xfId="64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180" fontId="4" fillId="0" borderId="13" xfId="64" applyNumberFormat="1" applyFont="1" applyBorder="1" applyAlignment="1">
      <alignment horizontal="center"/>
    </xf>
    <xf numFmtId="180" fontId="4" fillId="0" borderId="42" xfId="0" applyNumberFormat="1" applyFont="1" applyBorder="1" applyAlignment="1">
      <alignment horizontal="center"/>
    </xf>
    <xf numFmtId="190" fontId="0" fillId="0" borderId="19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49" fontId="22" fillId="0" borderId="42" xfId="56" applyBorder="1" applyAlignment="1" applyProtection="1">
      <alignment vertical="top" wrapText="1"/>
      <protection/>
    </xf>
    <xf numFmtId="0" fontId="0" fillId="0" borderId="25" xfId="54" applyFont="1" applyBorder="1" applyAlignment="1">
      <alignment horizontal="center" vertical="center"/>
      <protection/>
    </xf>
    <xf numFmtId="3" fontId="8" fillId="0" borderId="0" xfId="0" applyNumberFormat="1" applyFont="1" applyBorder="1" applyAlignment="1">
      <alignment horizontal="center"/>
    </xf>
    <xf numFmtId="190" fontId="0" fillId="0" borderId="0" xfId="0" applyNumberFormat="1" applyAlignment="1">
      <alignment/>
    </xf>
    <xf numFmtId="17" fontId="7" fillId="0" borderId="11" xfId="0" applyNumberFormat="1" applyFont="1" applyBorder="1" applyAlignment="1">
      <alignment horizontal="center" wrapText="1"/>
    </xf>
    <xf numFmtId="195" fontId="9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" fontId="29" fillId="0" borderId="0" xfId="0" applyNumberFormat="1" applyFont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194" fontId="11" fillId="0" borderId="13" xfId="64" applyNumberFormat="1" applyFont="1" applyBorder="1" applyAlignment="1">
      <alignment horizontal="center"/>
    </xf>
    <xf numFmtId="195" fontId="14" fillId="0" borderId="14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4" fillId="0" borderId="13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13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3" fontId="5" fillId="0" borderId="21" xfId="0" applyNumberFormat="1" applyFont="1" applyBorder="1" applyAlignment="1">
      <alignment horizontal="center"/>
    </xf>
    <xf numFmtId="194" fontId="4" fillId="0" borderId="21" xfId="64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17" fontId="7" fillId="0" borderId="12" xfId="0" applyNumberFormat="1" applyFont="1" applyBorder="1" applyAlignment="1">
      <alignment horizontal="center"/>
    </xf>
    <xf numFmtId="17" fontId="7" fillId="0" borderId="29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13" xfId="0" applyNumberForma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12" fillId="0" borderId="0" xfId="0" applyFont="1" applyAlignment="1">
      <alignment/>
    </xf>
    <xf numFmtId="184" fontId="0" fillId="0" borderId="13" xfId="0" applyNumberForma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17" fillId="0" borderId="0" xfId="0" applyFont="1" applyAlignment="1" quotePrefix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4" fillId="0" borderId="0" xfId="55" applyFont="1" applyFill="1" applyAlignment="1">
      <alignment horizontal="center" wrapText="1"/>
      <protection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5" fillId="0" borderId="13" xfId="53" applyFont="1" applyFill="1" applyBorder="1" applyAlignment="1">
      <alignment horizontal="center" wrapText="1"/>
      <protection/>
    </xf>
    <xf numFmtId="0" fontId="5" fillId="0" borderId="21" xfId="53" applyFont="1" applyFill="1" applyBorder="1" applyAlignment="1">
      <alignment horizontal="center" wrapText="1"/>
      <protection/>
    </xf>
    <xf numFmtId="0" fontId="5" fillId="0" borderId="32" xfId="53" applyFont="1" applyFill="1" applyBorder="1" applyAlignment="1">
      <alignment horizontal="center" wrapText="1"/>
      <protection/>
    </xf>
    <xf numFmtId="0" fontId="5" fillId="0" borderId="34" xfId="53" applyFont="1" applyFill="1" applyBorder="1" applyAlignment="1">
      <alignment horizontal="center" wrapText="1"/>
      <protection/>
    </xf>
    <xf numFmtId="0" fontId="11" fillId="0" borderId="48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center" vertical="center" wrapText="1"/>
      <protection/>
    </xf>
    <xf numFmtId="0" fontId="5" fillId="0" borderId="50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5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0" borderId="13" xfId="0" applyFont="1" applyFill="1" applyBorder="1" applyAlignment="1">
      <alignment horizontal="center" wrapText="1"/>
    </xf>
    <xf numFmtId="190" fontId="16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51" xfId="0" applyNumberFormat="1" applyFont="1" applyFill="1" applyBorder="1" applyAlignment="1" applyProtection="1">
      <alignment horizontal="center"/>
      <protection/>
    </xf>
    <xf numFmtId="49" fontId="14" fillId="0" borderId="19" xfId="0" applyNumberFormat="1" applyFont="1" applyFill="1" applyBorder="1" applyAlignment="1" applyProtection="1">
      <alignment horizontal="center"/>
      <protection/>
    </xf>
    <xf numFmtId="0" fontId="12" fillId="33" borderId="30" xfId="0" applyFont="1" applyFill="1" applyBorder="1" applyAlignment="1" applyProtection="1">
      <alignment horizontal="center"/>
      <protection/>
    </xf>
    <xf numFmtId="0" fontId="0" fillId="0" borderId="52" xfId="0" applyFont="1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49" fontId="14" fillId="0" borderId="28" xfId="0" applyNumberFormat="1" applyFont="1" applyFill="1" applyBorder="1" applyAlignment="1" applyProtection="1">
      <alignment horizontal="center" vertical="center"/>
      <protection/>
    </xf>
    <xf numFmtId="49" fontId="14" fillId="0" borderId="23" xfId="0" applyNumberFormat="1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4" xfId="0" applyNumberFormat="1" applyFont="1" applyFill="1" applyBorder="1" applyAlignment="1" applyProtection="1">
      <alignment horizontal="center" vertical="center" wrapText="1"/>
      <protection/>
    </xf>
    <xf numFmtId="49" fontId="21" fillId="0" borderId="44" xfId="0" applyNumberFormat="1" applyFont="1" applyFill="1" applyBorder="1" applyAlignment="1" applyProtection="1">
      <alignment horizontal="center" vertical="center" wrapText="1"/>
      <protection/>
    </xf>
    <xf numFmtId="3" fontId="21" fillId="34" borderId="53" xfId="0" applyNumberFormat="1" applyFont="1" applyFill="1" applyBorder="1" applyAlignment="1" applyProtection="1">
      <alignment horizontal="center"/>
      <protection/>
    </xf>
    <xf numFmtId="3" fontId="21" fillId="34" borderId="27" xfId="0" applyNumberFormat="1" applyFont="1" applyFill="1" applyBorder="1" applyAlignment="1" applyProtection="1">
      <alignment horizontal="center"/>
      <protection/>
    </xf>
    <xf numFmtId="49" fontId="14" fillId="0" borderId="40" xfId="0" applyNumberFormat="1" applyFont="1" applyBorder="1" applyAlignment="1">
      <alignment horizontal="center" wrapText="1"/>
    </xf>
    <xf numFmtId="49" fontId="14" fillId="0" borderId="39" xfId="0" applyNumberFormat="1" applyFont="1" applyBorder="1" applyAlignment="1">
      <alignment horizontal="center" wrapText="1"/>
    </xf>
    <xf numFmtId="49" fontId="14" fillId="0" borderId="54" xfId="0" applyNumberFormat="1" applyFont="1" applyBorder="1" applyAlignment="1">
      <alignment horizontal="center" wrapText="1"/>
    </xf>
    <xf numFmtId="49" fontId="14" fillId="0" borderId="55" xfId="0" applyNumberFormat="1" applyFont="1" applyBorder="1" applyAlignment="1">
      <alignment horizontal="center" wrapText="1"/>
    </xf>
    <xf numFmtId="49" fontId="14" fillId="0" borderId="56" xfId="0" applyNumberFormat="1" applyFont="1" applyBorder="1" applyAlignment="1">
      <alignment horizontal="center" wrapText="1"/>
    </xf>
    <xf numFmtId="49" fontId="14" fillId="0" borderId="57" xfId="0" applyNumberFormat="1" applyFont="1" applyBorder="1" applyAlignment="1">
      <alignment horizont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3" fontId="14" fillId="35" borderId="21" xfId="0" applyNumberFormat="1" applyFont="1" applyFill="1" applyBorder="1" applyAlignment="1">
      <alignment horizontal="center"/>
    </xf>
    <xf numFmtId="3" fontId="14" fillId="35" borderId="58" xfId="0" applyNumberFormat="1" applyFont="1" applyFill="1" applyBorder="1" applyAlignment="1">
      <alignment horizontal="center"/>
    </xf>
    <xf numFmtId="49" fontId="26" fillId="0" borderId="59" xfId="0" applyNumberFormat="1" applyFont="1" applyFill="1" applyBorder="1" applyAlignment="1" applyProtection="1">
      <alignment wrapText="1"/>
      <protection/>
    </xf>
    <xf numFmtId="49" fontId="26" fillId="0" borderId="60" xfId="0" applyNumberFormat="1" applyFont="1" applyFill="1" applyBorder="1" applyAlignment="1" applyProtection="1">
      <alignment wrapText="1"/>
      <protection/>
    </xf>
    <xf numFmtId="0" fontId="21" fillId="0" borderId="52" xfId="0" applyFont="1" applyFill="1" applyBorder="1" applyAlignment="1">
      <alignment horizontal="left" vertical="top" wrapText="1"/>
    </xf>
    <xf numFmtId="0" fontId="21" fillId="0" borderId="52" xfId="0" applyFont="1" applyFill="1" applyBorder="1" applyAlignment="1">
      <alignment horizontal="center" vertical="top" wrapText="1"/>
    </xf>
    <xf numFmtId="49" fontId="21" fillId="0" borderId="40" xfId="0" applyNumberFormat="1" applyFont="1" applyFill="1" applyBorder="1" applyAlignment="1" applyProtection="1">
      <alignment horizontal="center" vertical="center" wrapText="1"/>
      <protection/>
    </xf>
    <xf numFmtId="49" fontId="21" fillId="0" borderId="39" xfId="0" applyNumberFormat="1" applyFont="1" applyFill="1" applyBorder="1" applyAlignment="1" applyProtection="1">
      <alignment horizontal="center" vertical="center" wrapText="1"/>
      <protection/>
    </xf>
    <xf numFmtId="49" fontId="21" fillId="0" borderId="53" xfId="0" applyNumberFormat="1" applyFont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33" borderId="30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49" fontId="21" fillId="0" borderId="63" xfId="0" applyNumberFormat="1" applyFont="1" applyFill="1" applyBorder="1" applyAlignment="1" applyProtection="1">
      <alignment horizontal="center" vertical="center"/>
      <protection/>
    </xf>
    <xf numFmtId="49" fontId="21" fillId="0" borderId="38" xfId="0" applyNumberFormat="1" applyFont="1" applyFill="1" applyBorder="1" applyAlignment="1" applyProtection="1">
      <alignment horizontal="center" vertical="center"/>
      <protection/>
    </xf>
    <xf numFmtId="49" fontId="21" fillId="0" borderId="40" xfId="0" applyNumberFormat="1" applyFont="1" applyFill="1" applyBorder="1" applyAlignment="1" applyProtection="1">
      <alignment horizontal="center" vertical="center"/>
      <protection/>
    </xf>
    <xf numFmtId="49" fontId="21" fillId="0" borderId="39" xfId="0" applyNumberFormat="1" applyFont="1" applyFill="1" applyBorder="1" applyAlignment="1" applyProtection="1">
      <alignment horizontal="center" vertical="center"/>
      <protection/>
    </xf>
    <xf numFmtId="49" fontId="21" fillId="0" borderId="62" xfId="0" applyNumberFormat="1" applyFont="1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Динамика тарифа МУП ТЭС пер.э.эн." xfId="55"/>
    <cellStyle name="Обычный_Форма баланса 2009 для тарифов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111\&#1076;&#1086;&#1082;&#1091;&#1084;&#1077;&#1085;&#1090;&#1099;%20&#1076;&#1083;&#1103;%20&#1076;&#1077;&#1087;&#1072;&#1088;&#1090;&#1072;&#1084;&#1077;&#1085;&#1090;&#1072;\&#1044;&#1086;&#1083;&#1075;&#1086;&#1089;&#1088;&#1086;&#1095;&#1085;&#1099;&#1081;%20&#1090;&#1072;&#1088;&#1080;&#1092;&#1075;.%20&#1087;&#1086;&#1089;&#1083;&#1077;&#1076;&#1085;&#1080;&#1081;%20&#1074;&#1072;&#1088;&#1080;&#1072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Динамика основных показателей"/>
      <sheetName val="Предложение на утверждение"/>
      <sheetName val="метролог. потер."/>
      <sheetName val="Нагруз. 10 кВ"/>
      <sheetName val="УПП_1"/>
      <sheetName val="Нагруз. пот. 0,4 кВ"/>
    </sheetNames>
    <sheetDataSet>
      <sheetData sheetId="1">
        <row r="4">
          <cell r="B4" t="str">
            <v>ООО "Энергосети Сибири"</v>
          </cell>
        </row>
        <row r="43">
          <cell r="C4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09.00390625" style="0" customWidth="1"/>
  </cols>
  <sheetData>
    <row r="1" s="15" customFormat="1" ht="15.75">
      <c r="A1" s="14" t="s">
        <v>13</v>
      </c>
    </row>
    <row r="2" s="15" customFormat="1" ht="15.75">
      <c r="A2" s="14"/>
    </row>
    <row r="3" s="15" customFormat="1" ht="47.25" customHeight="1">
      <c r="A3" s="14" t="s">
        <v>14</v>
      </c>
    </row>
    <row r="4" s="15" customFormat="1" ht="78.75" customHeight="1">
      <c r="A4" s="14" t="s">
        <v>15</v>
      </c>
    </row>
    <row r="5" s="15" customFormat="1" ht="78.75" customHeight="1">
      <c r="A5" s="14" t="s">
        <v>16</v>
      </c>
    </row>
    <row r="6" s="15" customFormat="1" ht="15.75" customHeight="1">
      <c r="A6" s="14" t="s">
        <v>17</v>
      </c>
    </row>
    <row r="7" s="15" customFormat="1" ht="63" customHeight="1">
      <c r="A7" s="14" t="s">
        <v>18</v>
      </c>
    </row>
    <row r="8" s="15" customFormat="1" ht="54" customHeight="1">
      <c r="A8" s="14" t="s">
        <v>19</v>
      </c>
    </row>
    <row r="9" s="15" customFormat="1" ht="31.5" customHeight="1">
      <c r="A9" s="14" t="s">
        <v>20</v>
      </c>
    </row>
    <row r="10" s="15" customFormat="1" ht="15.75" customHeight="1">
      <c r="A10" s="14" t="s">
        <v>21</v>
      </c>
    </row>
    <row r="11" s="15" customFormat="1" ht="15.75" customHeight="1">
      <c r="A11" s="14" t="s">
        <v>22</v>
      </c>
    </row>
    <row r="12" s="15" customFormat="1" ht="15.75" customHeight="1">
      <c r="A12" s="14" t="s">
        <v>23</v>
      </c>
    </row>
    <row r="13" s="15" customFormat="1" ht="15.75" customHeight="1">
      <c r="A13" s="14" t="s">
        <v>24</v>
      </c>
    </row>
    <row r="14" s="15" customFormat="1" ht="31.5" customHeight="1">
      <c r="A14" s="14" t="s">
        <v>25</v>
      </c>
    </row>
    <row r="15" s="15" customFormat="1" ht="15.75" customHeight="1">
      <c r="A15" s="14" t="s">
        <v>26</v>
      </c>
    </row>
    <row r="16" s="15" customFormat="1" ht="15.75" customHeight="1">
      <c r="A16" s="14" t="s">
        <v>27</v>
      </c>
    </row>
    <row r="17" s="15" customFormat="1" ht="15.75">
      <c r="A17" s="16"/>
    </row>
    <row r="18" s="15" customFormat="1" ht="12.75"/>
    <row r="19" s="15" customFormat="1" ht="12.75"/>
    <row r="20" s="15" customFormat="1" ht="12.75"/>
    <row r="21" s="15" customFormat="1" ht="12.75"/>
    <row r="22" s="15" customFormat="1" ht="12.75"/>
    <row r="23" s="15" customFormat="1" ht="12.75"/>
    <row r="24" s="15" customFormat="1" ht="12.75"/>
    <row r="25" s="15" customFormat="1" ht="12.75"/>
    <row r="26" s="15" customFormat="1" ht="12.75"/>
    <row r="27" s="15" customFormat="1" ht="12.75"/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18.421875" style="0" customWidth="1"/>
    <col min="4" max="4" width="10.8515625" style="0" customWidth="1"/>
    <col min="5" max="5" width="11.00390625" style="0" hidden="1" customWidth="1"/>
    <col min="6" max="6" width="10.57421875" style="0" customWidth="1"/>
  </cols>
  <sheetData>
    <row r="2" spans="1:4" ht="12.75">
      <c r="A2" s="90" t="s">
        <v>223</v>
      </c>
      <c r="B2" s="29"/>
      <c r="C2" s="29"/>
      <c r="D2" s="29"/>
    </row>
    <row r="3" spans="1:4" ht="12.75">
      <c r="A3" s="29"/>
      <c r="B3" s="29"/>
      <c r="C3" s="29"/>
      <c r="D3" s="29"/>
    </row>
    <row r="4" spans="1:4" ht="12.75">
      <c r="A4" s="309" t="s">
        <v>28</v>
      </c>
      <c r="B4" s="309"/>
      <c r="C4" s="309"/>
      <c r="D4" s="309"/>
    </row>
    <row r="5" spans="1:4" ht="12.75">
      <c r="A5" s="310" t="s">
        <v>107</v>
      </c>
      <c r="B5" s="311"/>
      <c r="C5" s="311"/>
      <c r="D5" s="311"/>
    </row>
    <row r="6" spans="1:6" ht="13.5" thickBot="1">
      <c r="A6" s="91"/>
      <c r="B6" s="91"/>
      <c r="C6" s="91"/>
      <c r="D6" s="91"/>
      <c r="E6" s="91"/>
      <c r="F6" s="91"/>
    </row>
    <row r="7" spans="1:6" ht="13.5" customHeight="1" thickBot="1">
      <c r="A7" s="312" t="s">
        <v>108</v>
      </c>
      <c r="B7" s="313" t="s">
        <v>194</v>
      </c>
      <c r="C7" s="314" t="s">
        <v>195</v>
      </c>
      <c r="D7" s="319" t="s">
        <v>196</v>
      </c>
      <c r="E7" s="321" t="s">
        <v>197</v>
      </c>
      <c r="F7" s="322"/>
    </row>
    <row r="8" spans="1:6" ht="40.5" customHeight="1" thickBot="1">
      <c r="A8" s="312"/>
      <c r="B8" s="313"/>
      <c r="C8" s="314"/>
      <c r="D8" s="320"/>
      <c r="E8" s="323"/>
      <c r="F8" s="324"/>
    </row>
    <row r="9" spans="1:6" ht="13.5" thickBot="1">
      <c r="A9" s="92">
        <v>1</v>
      </c>
      <c r="B9" s="93">
        <v>2</v>
      </c>
      <c r="C9" s="93">
        <v>3</v>
      </c>
      <c r="D9" s="93">
        <v>4</v>
      </c>
      <c r="E9" s="93">
        <v>6</v>
      </c>
      <c r="F9" s="94">
        <v>7</v>
      </c>
    </row>
    <row r="10" spans="1:6" ht="13.5" thickBot="1">
      <c r="A10" s="95" t="s">
        <v>112</v>
      </c>
      <c r="B10" s="315" t="s">
        <v>200</v>
      </c>
      <c r="C10" s="96" t="s">
        <v>201</v>
      </c>
      <c r="D10" s="97">
        <v>28</v>
      </c>
      <c r="E10" s="317">
        <v>28520</v>
      </c>
      <c r="F10" s="318"/>
    </row>
    <row r="11" spans="1:9" ht="12.75">
      <c r="A11" s="98" t="s">
        <v>114</v>
      </c>
      <c r="B11" s="316"/>
      <c r="C11" s="99" t="s">
        <v>202</v>
      </c>
      <c r="D11" s="100"/>
      <c r="E11" s="101"/>
      <c r="F11" s="102">
        <f aca="true" t="shared" si="0" ref="F11:F25">IF(E11&lt;&gt;"",E11,"")</f>
      </c>
      <c r="I11" s="90"/>
    </row>
    <row r="12" spans="1:6" ht="12.75">
      <c r="A12" s="103" t="s">
        <v>153</v>
      </c>
      <c r="B12" s="325" t="s">
        <v>203</v>
      </c>
      <c r="C12" s="104" t="s">
        <v>201</v>
      </c>
      <c r="D12" s="100"/>
      <c r="E12" s="101"/>
      <c r="F12" s="102">
        <f t="shared" si="0"/>
      </c>
    </row>
    <row r="13" spans="1:6" ht="12.75">
      <c r="A13" s="103" t="s">
        <v>155</v>
      </c>
      <c r="B13" s="326"/>
      <c r="C13" s="105">
        <v>35</v>
      </c>
      <c r="D13" s="100"/>
      <c r="E13" s="101"/>
      <c r="F13" s="102">
        <f t="shared" si="0"/>
      </c>
    </row>
    <row r="14" spans="1:6" ht="12.75">
      <c r="A14" s="103" t="s">
        <v>157</v>
      </c>
      <c r="B14" s="326"/>
      <c r="C14" s="104" t="s">
        <v>204</v>
      </c>
      <c r="D14" s="100"/>
      <c r="E14" s="101"/>
      <c r="F14" s="102">
        <f t="shared" si="0"/>
      </c>
    </row>
    <row r="15" spans="1:6" ht="12.75">
      <c r="A15" s="103" t="s">
        <v>205</v>
      </c>
      <c r="B15" s="326" t="s">
        <v>206</v>
      </c>
      <c r="C15" s="104" t="s">
        <v>201</v>
      </c>
      <c r="D15" s="100"/>
      <c r="E15" s="101"/>
      <c r="F15" s="102">
        <f t="shared" si="0"/>
      </c>
    </row>
    <row r="16" spans="1:6" ht="12.75">
      <c r="A16" s="103" t="s">
        <v>207</v>
      </c>
      <c r="B16" s="326"/>
      <c r="C16" s="104" t="s">
        <v>202</v>
      </c>
      <c r="D16" s="100"/>
      <c r="E16" s="101"/>
      <c r="F16" s="102">
        <f t="shared" si="0"/>
      </c>
    </row>
    <row r="17" spans="1:6" ht="12.75">
      <c r="A17" s="103" t="s">
        <v>208</v>
      </c>
      <c r="B17" s="326"/>
      <c r="C17" s="104" t="s">
        <v>204</v>
      </c>
      <c r="D17" s="100"/>
      <c r="E17" s="101"/>
      <c r="F17" s="102">
        <f t="shared" si="0"/>
      </c>
    </row>
    <row r="18" spans="1:6" ht="12.75">
      <c r="A18" s="103" t="s">
        <v>209</v>
      </c>
      <c r="B18" s="326"/>
      <c r="C18" s="105">
        <v>220</v>
      </c>
      <c r="D18" s="106"/>
      <c r="E18" s="101"/>
      <c r="F18" s="102">
        <f t="shared" si="0"/>
      </c>
    </row>
    <row r="19" spans="1:6" ht="12.75">
      <c r="A19" s="103" t="s">
        <v>178</v>
      </c>
      <c r="B19" s="326" t="s">
        <v>210</v>
      </c>
      <c r="C19" s="104" t="s">
        <v>204</v>
      </c>
      <c r="D19" s="106"/>
      <c r="E19" s="101"/>
      <c r="F19" s="102">
        <f t="shared" si="0"/>
      </c>
    </row>
    <row r="20" spans="1:6" ht="12.75">
      <c r="A20" s="103" t="s">
        <v>179</v>
      </c>
      <c r="B20" s="326"/>
      <c r="C20" s="105">
        <v>220</v>
      </c>
      <c r="D20" s="106"/>
      <c r="E20" s="101"/>
      <c r="F20" s="102">
        <f t="shared" si="0"/>
      </c>
    </row>
    <row r="21" spans="1:6" ht="12.75">
      <c r="A21" s="103" t="s">
        <v>180</v>
      </c>
      <c r="B21" s="326"/>
      <c r="C21" s="104" t="s">
        <v>211</v>
      </c>
      <c r="D21" s="106"/>
      <c r="E21" s="101"/>
      <c r="F21" s="102">
        <f t="shared" si="0"/>
      </c>
    </row>
    <row r="22" spans="1:6" ht="12.75">
      <c r="A22" s="103" t="s">
        <v>181</v>
      </c>
      <c r="B22" s="326"/>
      <c r="C22" s="104" t="s">
        <v>212</v>
      </c>
      <c r="D22" s="106"/>
      <c r="E22" s="101"/>
      <c r="F22" s="102">
        <f t="shared" si="0"/>
      </c>
    </row>
    <row r="23" spans="1:6" ht="12.75">
      <c r="A23" s="103" t="s">
        <v>182</v>
      </c>
      <c r="B23" s="326"/>
      <c r="C23" s="104" t="s">
        <v>213</v>
      </c>
      <c r="D23" s="106"/>
      <c r="E23" s="101"/>
      <c r="F23" s="102">
        <f t="shared" si="0"/>
      </c>
    </row>
    <row r="24" spans="1:6" ht="12.75">
      <c r="A24" s="103" t="s">
        <v>183</v>
      </c>
      <c r="B24" s="326"/>
      <c r="C24" s="104" t="s">
        <v>214</v>
      </c>
      <c r="D24" s="106"/>
      <c r="E24" s="101"/>
      <c r="F24" s="102">
        <f t="shared" si="0"/>
      </c>
    </row>
    <row r="25" spans="1:6" ht="12.75">
      <c r="A25" s="103" t="s">
        <v>184</v>
      </c>
      <c r="B25" s="326"/>
      <c r="C25" s="104" t="s">
        <v>215</v>
      </c>
      <c r="D25" s="100"/>
      <c r="E25" s="107"/>
      <c r="F25" s="108">
        <f t="shared" si="0"/>
      </c>
    </row>
    <row r="26" spans="1:6" ht="12.75">
      <c r="A26" s="109" t="s">
        <v>216</v>
      </c>
      <c r="B26" s="110" t="s">
        <v>217</v>
      </c>
      <c r="C26" s="111" t="s">
        <v>218</v>
      </c>
      <c r="D26" s="173">
        <f>SUM(D10:D25)</f>
        <v>28</v>
      </c>
      <c r="E26" s="327">
        <f>SUM(E10:E25)</f>
        <v>28520</v>
      </c>
      <c r="F26" s="328"/>
    </row>
    <row r="27" spans="1:6" ht="13.5" thickBot="1">
      <c r="A27" s="329" t="s">
        <v>219</v>
      </c>
      <c r="B27" s="329"/>
      <c r="C27" s="329"/>
      <c r="D27" s="330"/>
      <c r="E27" s="330"/>
      <c r="F27" s="330"/>
    </row>
    <row r="28" spans="1:6" ht="12.75">
      <c r="A28" s="112"/>
      <c r="B28" s="112"/>
      <c r="C28" s="112"/>
      <c r="D28" s="112"/>
      <c r="E28" s="112"/>
      <c r="F28" s="112"/>
    </row>
    <row r="29" spans="1:6" ht="12.75">
      <c r="A29" s="112"/>
      <c r="B29" s="112"/>
      <c r="C29" s="112"/>
      <c r="D29" s="112"/>
      <c r="E29" s="112"/>
      <c r="F29" s="112"/>
    </row>
    <row r="30" spans="1:6" ht="12.75">
      <c r="A30" s="113"/>
      <c r="B30" s="113"/>
      <c r="C30" s="114" t="str">
        <f>'[1]Таблица 1'!C43</f>
        <v> </v>
      </c>
      <c r="D30" s="115"/>
      <c r="E30" s="116">
        <f>'[1]Таблица 1'!F43</f>
        <v>0</v>
      </c>
      <c r="F30" s="115"/>
    </row>
    <row r="31" spans="1:6" ht="12.75">
      <c r="A31" s="331" t="s">
        <v>220</v>
      </c>
      <c r="B31" s="331"/>
      <c r="C31" s="331" t="s">
        <v>221</v>
      </c>
      <c r="D31" s="331"/>
      <c r="E31" s="332" t="s">
        <v>222</v>
      </c>
      <c r="F31" s="332"/>
    </row>
    <row r="32" spans="1:6" ht="12.75">
      <c r="A32" s="117"/>
      <c r="B32" s="117"/>
      <c r="C32" s="117"/>
      <c r="D32" s="117"/>
      <c r="E32" s="117"/>
      <c r="F32" s="117"/>
    </row>
    <row r="33" spans="1:6" ht="12.75">
      <c r="A33" s="117"/>
      <c r="B33" s="117"/>
      <c r="C33" s="117"/>
      <c r="D33" s="117"/>
      <c r="E33" s="117"/>
      <c r="F33" s="117"/>
    </row>
    <row r="34" spans="1:6" ht="12.75">
      <c r="A34" s="112"/>
      <c r="B34" s="112"/>
      <c r="C34" s="112"/>
      <c r="D34" s="112"/>
      <c r="E34" s="112"/>
      <c r="F34" s="112"/>
    </row>
    <row r="35" spans="1:6" ht="12.75">
      <c r="A35" s="112"/>
      <c r="B35" s="112"/>
      <c r="C35" s="112"/>
      <c r="D35" s="112"/>
      <c r="E35" s="112"/>
      <c r="F35" s="112"/>
    </row>
    <row r="36" spans="1:6" ht="12.75">
      <c r="A36" s="112"/>
      <c r="B36" s="112"/>
      <c r="C36" s="112"/>
      <c r="D36" s="112"/>
      <c r="E36" s="112"/>
      <c r="F36" s="112"/>
    </row>
    <row r="37" spans="1:6" ht="12.75">
      <c r="A37" s="112"/>
      <c r="B37" s="112"/>
      <c r="C37" s="112"/>
      <c r="D37" s="112"/>
      <c r="E37" s="112"/>
      <c r="F37" s="112"/>
    </row>
    <row r="38" spans="1:6" ht="12.75">
      <c r="A38" s="91"/>
      <c r="B38" s="91"/>
      <c r="C38" s="91"/>
      <c r="D38" s="91"/>
      <c r="E38" s="91"/>
      <c r="F38" s="91"/>
    </row>
    <row r="39" spans="1:6" ht="12.75">
      <c r="A39" s="91"/>
      <c r="B39" s="91"/>
      <c r="C39" s="91"/>
      <c r="D39" s="91"/>
      <c r="E39" s="91"/>
      <c r="F39" s="91"/>
    </row>
    <row r="40" spans="1:6" ht="12.75">
      <c r="A40" s="91"/>
      <c r="B40" s="91"/>
      <c r="C40" s="91"/>
      <c r="D40" s="91"/>
      <c r="E40" s="91"/>
      <c r="F40" s="91"/>
    </row>
    <row r="41" spans="1:6" ht="12.75">
      <c r="A41" s="91"/>
      <c r="B41" s="91"/>
      <c r="C41" s="91"/>
      <c r="D41" s="91"/>
      <c r="E41" s="91"/>
      <c r="F41" s="91"/>
    </row>
    <row r="42" spans="1:6" ht="12.75">
      <c r="A42" s="91"/>
      <c r="B42" s="91"/>
      <c r="C42" s="91"/>
      <c r="D42" s="91"/>
      <c r="E42" s="91"/>
      <c r="F42" s="91"/>
    </row>
    <row r="43" spans="1:6" ht="12.75">
      <c r="A43" s="91"/>
      <c r="B43" s="91"/>
      <c r="C43" s="91"/>
      <c r="D43" s="91"/>
      <c r="E43" s="91"/>
      <c r="F43" s="91"/>
    </row>
    <row r="44" spans="1:6" ht="12.75">
      <c r="A44" s="91"/>
      <c r="B44" s="91"/>
      <c r="C44" s="91"/>
      <c r="D44" s="91"/>
      <c r="E44" s="91"/>
      <c r="F44" s="91"/>
    </row>
    <row r="45" spans="1:6" ht="12.75">
      <c r="A45" s="91"/>
      <c r="B45" s="91"/>
      <c r="C45" s="91"/>
      <c r="D45" s="91"/>
      <c r="E45" s="91"/>
      <c r="F45" s="91"/>
    </row>
    <row r="46" spans="1:6" ht="12.75">
      <c r="A46" s="91"/>
      <c r="B46" s="91"/>
      <c r="C46" s="91"/>
      <c r="D46" s="91"/>
      <c r="E46" s="91"/>
      <c r="F46" s="91"/>
    </row>
    <row r="47" spans="1:6" ht="12.75">
      <c r="A47" s="91"/>
      <c r="B47" s="91"/>
      <c r="C47" s="91"/>
      <c r="D47" s="91"/>
      <c r="E47" s="91"/>
      <c r="F47" s="91"/>
    </row>
  </sheetData>
  <sheetProtection/>
  <mergeCells count="17">
    <mergeCell ref="E26:F26"/>
    <mergeCell ref="A27:F27"/>
    <mergeCell ref="A31:B31"/>
    <mergeCell ref="C31:D31"/>
    <mergeCell ref="E31:F31"/>
    <mergeCell ref="E10:F10"/>
    <mergeCell ref="D7:D8"/>
    <mergeCell ref="E7:F8"/>
    <mergeCell ref="B12:B14"/>
    <mergeCell ref="B15:B18"/>
    <mergeCell ref="B19:B25"/>
    <mergeCell ref="A4:D4"/>
    <mergeCell ref="A5:D5"/>
    <mergeCell ref="A7:A8"/>
    <mergeCell ref="B7:B8"/>
    <mergeCell ref="C7:C8"/>
    <mergeCell ref="B10:B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41.8515625" style="0" customWidth="1"/>
    <col min="4" max="4" width="10.57421875" style="0" customWidth="1"/>
    <col min="5" max="5" width="11.421875" style="0" customWidth="1"/>
    <col min="6" max="6" width="10.8515625" style="0" customWidth="1"/>
    <col min="7" max="7" width="11.8515625" style="0" customWidth="1"/>
    <col min="9" max="9" width="11.140625" style="0" customWidth="1"/>
    <col min="10" max="10" width="10.28125" style="0" customWidth="1"/>
    <col min="11" max="11" width="12.00390625" style="0" customWidth="1"/>
    <col min="12" max="12" width="13.421875" style="0" customWidth="1"/>
  </cols>
  <sheetData>
    <row r="1" spans="1:7" ht="12.75">
      <c r="A1" s="29"/>
      <c r="B1" s="90" t="s">
        <v>251</v>
      </c>
      <c r="C1" s="118"/>
      <c r="D1" s="118"/>
      <c r="E1" s="118"/>
      <c r="F1" s="118"/>
      <c r="G1" s="29"/>
    </row>
    <row r="2" spans="1:12" ht="12.75">
      <c r="A2" s="118"/>
      <c r="B2" s="118"/>
      <c r="C2" s="118"/>
      <c r="D2" s="118"/>
      <c r="E2" s="118"/>
      <c r="F2" s="118"/>
      <c r="G2" s="118"/>
      <c r="H2" s="119"/>
      <c r="I2" s="119"/>
      <c r="J2" s="119"/>
      <c r="K2" s="119"/>
      <c r="L2" s="119"/>
    </row>
    <row r="3" spans="1:12" ht="12.75">
      <c r="A3" s="118"/>
      <c r="B3" s="338" t="s">
        <v>28</v>
      </c>
      <c r="C3" s="338"/>
      <c r="D3" s="338"/>
      <c r="E3" s="338"/>
      <c r="F3" s="338"/>
      <c r="G3" s="118"/>
      <c r="H3" s="119"/>
      <c r="I3" s="119"/>
      <c r="J3" s="119"/>
      <c r="K3" s="119"/>
      <c r="L3" s="119"/>
    </row>
    <row r="4" spans="1:12" ht="12.75">
      <c r="A4" s="118"/>
      <c r="B4" s="339" t="s">
        <v>107</v>
      </c>
      <c r="C4" s="340"/>
      <c r="D4" s="340"/>
      <c r="E4" s="340"/>
      <c r="F4" s="340"/>
      <c r="G4" s="118"/>
      <c r="H4" s="119"/>
      <c r="I4" s="119"/>
      <c r="J4" s="119"/>
      <c r="K4" s="119"/>
      <c r="L4" s="119"/>
    </row>
    <row r="5" spans="1:12" ht="13.5" thickBo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29.25" customHeight="1">
      <c r="A6" s="119"/>
      <c r="B6" s="341" t="s">
        <v>108</v>
      </c>
      <c r="C6" s="343" t="s">
        <v>224</v>
      </c>
      <c r="D6" s="345" t="s">
        <v>225</v>
      </c>
      <c r="E6" s="346"/>
      <c r="F6" s="333" t="s">
        <v>226</v>
      </c>
      <c r="G6" s="333" t="s">
        <v>227</v>
      </c>
      <c r="H6" s="335" t="s">
        <v>228</v>
      </c>
      <c r="I6" s="336"/>
      <c r="J6" s="336"/>
      <c r="K6" s="336"/>
      <c r="L6" s="337"/>
    </row>
    <row r="7" spans="1:12" ht="30" customHeight="1" thickBot="1">
      <c r="A7" s="119"/>
      <c r="B7" s="342"/>
      <c r="C7" s="344"/>
      <c r="D7" s="120" t="s">
        <v>229</v>
      </c>
      <c r="E7" s="121" t="s">
        <v>230</v>
      </c>
      <c r="F7" s="334"/>
      <c r="G7" s="334"/>
      <c r="H7" s="122" t="s">
        <v>250</v>
      </c>
      <c r="I7" s="122" t="s">
        <v>198</v>
      </c>
      <c r="J7" s="122" t="s">
        <v>199</v>
      </c>
      <c r="K7" s="122">
        <f>J7+1</f>
        <v>2015</v>
      </c>
      <c r="L7" s="122">
        <f>K7+1</f>
        <v>2016</v>
      </c>
    </row>
    <row r="8" spans="1:12" ht="13.5" thickBot="1">
      <c r="A8" s="119"/>
      <c r="B8" s="123">
        <v>1</v>
      </c>
      <c r="C8" s="124">
        <v>2</v>
      </c>
      <c r="D8" s="93">
        <v>3</v>
      </c>
      <c r="E8" s="93">
        <v>4</v>
      </c>
      <c r="F8" s="124">
        <v>5</v>
      </c>
      <c r="G8" s="124">
        <v>6</v>
      </c>
      <c r="H8" s="125">
        <v>7</v>
      </c>
      <c r="I8" s="125">
        <v>8</v>
      </c>
      <c r="J8" s="125">
        <v>9</v>
      </c>
      <c r="K8" s="125">
        <v>10</v>
      </c>
      <c r="L8" s="125">
        <v>11</v>
      </c>
    </row>
    <row r="9" spans="1:12" ht="12.75">
      <c r="A9" s="119"/>
      <c r="B9" s="126">
        <v>1</v>
      </c>
      <c r="C9" s="127" t="s">
        <v>231</v>
      </c>
      <c r="D9" s="127"/>
      <c r="E9" s="127"/>
      <c r="F9" s="127"/>
      <c r="G9" s="128"/>
      <c r="H9" s="129"/>
      <c r="I9" s="130"/>
      <c r="J9" s="130"/>
      <c r="K9" s="130"/>
      <c r="L9" s="131"/>
    </row>
    <row r="10" spans="2:12" ht="34.5" customHeight="1">
      <c r="B10" s="132"/>
      <c r="C10" s="133" t="s">
        <v>232</v>
      </c>
      <c r="D10" s="134"/>
      <c r="E10" s="134"/>
      <c r="F10" s="134"/>
      <c r="G10" s="135"/>
      <c r="H10" s="136"/>
      <c r="I10" s="145"/>
      <c r="J10" s="145" t="s">
        <v>233</v>
      </c>
      <c r="K10" s="145" t="s">
        <v>233</v>
      </c>
      <c r="L10" s="145">
        <v>0</v>
      </c>
    </row>
    <row r="11" spans="2:12" ht="12.75">
      <c r="B11" s="132"/>
      <c r="C11" s="134"/>
      <c r="D11" s="134"/>
      <c r="E11" s="134"/>
      <c r="F11" s="134"/>
      <c r="G11" s="135"/>
      <c r="H11" s="136"/>
      <c r="I11" s="138"/>
      <c r="J11" s="138"/>
      <c r="K11" s="138"/>
      <c r="L11" s="139"/>
    </row>
    <row r="12" spans="2:12" ht="12.75">
      <c r="B12" s="132"/>
      <c r="C12" s="134"/>
      <c r="D12" s="134"/>
      <c r="E12" s="134"/>
      <c r="F12" s="134"/>
      <c r="G12" s="135"/>
      <c r="H12" s="136"/>
      <c r="I12" s="138"/>
      <c r="J12" s="138"/>
      <c r="K12" s="138"/>
      <c r="L12" s="139"/>
    </row>
    <row r="13" spans="2:12" ht="12.75">
      <c r="B13" s="140">
        <v>2</v>
      </c>
      <c r="C13" s="141" t="s">
        <v>234</v>
      </c>
      <c r="D13" s="141"/>
      <c r="E13" s="141"/>
      <c r="F13" s="141"/>
      <c r="G13" s="104"/>
      <c r="H13" s="142"/>
      <c r="I13" s="143"/>
      <c r="J13" s="143"/>
      <c r="K13" s="143"/>
      <c r="L13" s="144"/>
    </row>
    <row r="14" spans="2:12" ht="12.75">
      <c r="B14" s="132"/>
      <c r="C14" s="134" t="s">
        <v>235</v>
      </c>
      <c r="D14" s="134"/>
      <c r="E14" s="134"/>
      <c r="F14" s="134"/>
      <c r="G14" s="135"/>
      <c r="H14" s="136"/>
      <c r="I14" s="145"/>
      <c r="J14" s="145" t="s">
        <v>236</v>
      </c>
      <c r="K14" s="145" t="s">
        <v>236</v>
      </c>
      <c r="L14" s="146" t="s">
        <v>237</v>
      </c>
    </row>
    <row r="15" spans="2:12" ht="12.75">
      <c r="B15" s="132"/>
      <c r="C15" s="134"/>
      <c r="D15" s="134"/>
      <c r="E15" s="134"/>
      <c r="F15" s="134"/>
      <c r="G15" s="135"/>
      <c r="H15" s="136"/>
      <c r="I15" s="138"/>
      <c r="J15" s="138"/>
      <c r="K15" s="138"/>
      <c r="L15" s="139"/>
    </row>
    <row r="16" spans="2:12" ht="12.75">
      <c r="B16" s="132"/>
      <c r="C16" s="134"/>
      <c r="D16" s="134"/>
      <c r="E16" s="134"/>
      <c r="F16" s="134"/>
      <c r="G16" s="135"/>
      <c r="H16" s="136"/>
      <c r="I16" s="138"/>
      <c r="J16" s="138"/>
      <c r="K16" s="138"/>
      <c r="L16" s="139"/>
    </row>
    <row r="17" spans="2:12" ht="12.75">
      <c r="B17" s="140">
        <v>3</v>
      </c>
      <c r="C17" s="141" t="s">
        <v>238</v>
      </c>
      <c r="D17" s="141"/>
      <c r="E17" s="141"/>
      <c r="F17" s="141"/>
      <c r="G17" s="104"/>
      <c r="H17" s="142"/>
      <c r="I17" s="143"/>
      <c r="J17" s="143"/>
      <c r="K17" s="143"/>
      <c r="L17" s="144"/>
    </row>
    <row r="18" spans="2:12" ht="41.25" customHeight="1">
      <c r="B18" s="132"/>
      <c r="C18" s="147" t="s">
        <v>239</v>
      </c>
      <c r="D18" s="134"/>
      <c r="E18" s="134"/>
      <c r="F18" s="134"/>
      <c r="G18" s="135"/>
      <c r="H18" s="136"/>
      <c r="I18" s="145"/>
      <c r="J18" s="145" t="s">
        <v>240</v>
      </c>
      <c r="K18" s="137" t="s">
        <v>241</v>
      </c>
      <c r="L18" s="148" t="s">
        <v>242</v>
      </c>
    </row>
    <row r="19" spans="2:12" ht="36" customHeight="1">
      <c r="B19" s="132"/>
      <c r="C19" s="147" t="s">
        <v>243</v>
      </c>
      <c r="D19" s="134"/>
      <c r="E19" s="134"/>
      <c r="F19" s="134"/>
      <c r="G19" s="135"/>
      <c r="H19" s="136"/>
      <c r="I19" s="137"/>
      <c r="J19" s="145" t="s">
        <v>244</v>
      </c>
      <c r="K19" s="137" t="s">
        <v>245</v>
      </c>
      <c r="L19" s="148" t="s">
        <v>244</v>
      </c>
    </row>
    <row r="20" spans="2:12" ht="36.75" customHeight="1">
      <c r="B20" s="132"/>
      <c r="C20" s="147" t="s">
        <v>246</v>
      </c>
      <c r="D20" s="134"/>
      <c r="E20" s="134"/>
      <c r="F20" s="134"/>
      <c r="G20" s="135"/>
      <c r="H20" s="136"/>
      <c r="I20" s="138"/>
      <c r="J20" s="138"/>
      <c r="K20" s="138"/>
      <c r="L20" s="148" t="s">
        <v>247</v>
      </c>
    </row>
    <row r="21" spans="2:12" ht="12.75">
      <c r="B21" s="132"/>
      <c r="C21" s="134"/>
      <c r="D21" s="134"/>
      <c r="E21" s="134"/>
      <c r="F21" s="134"/>
      <c r="G21" s="135"/>
      <c r="H21" s="136"/>
      <c r="I21" s="138"/>
      <c r="J21" s="138"/>
      <c r="K21" s="138"/>
      <c r="L21" s="139"/>
    </row>
    <row r="22" spans="2:12" ht="12.75">
      <c r="B22" s="140">
        <v>4</v>
      </c>
      <c r="C22" s="141" t="s">
        <v>68</v>
      </c>
      <c r="D22" s="141"/>
      <c r="E22" s="141"/>
      <c r="F22" s="149"/>
      <c r="G22" s="150"/>
      <c r="H22" s="136"/>
      <c r="I22" s="138"/>
      <c r="J22" s="138">
        <f>0.43+2.28+1.5+2.56</f>
        <v>6.77</v>
      </c>
      <c r="K22" s="138">
        <v>6.88</v>
      </c>
      <c r="L22" s="148">
        <v>2.825</v>
      </c>
    </row>
    <row r="23" spans="2:12" ht="33.75" customHeight="1">
      <c r="B23" s="151" t="s">
        <v>178</v>
      </c>
      <c r="C23" s="152" t="s">
        <v>248</v>
      </c>
      <c r="D23" s="149"/>
      <c r="E23" s="149"/>
      <c r="F23" s="149"/>
      <c r="G23" s="150"/>
      <c r="H23" s="136"/>
      <c r="I23" s="138"/>
      <c r="J23" s="138">
        <v>0.52</v>
      </c>
      <c r="K23" s="138">
        <v>0.53</v>
      </c>
      <c r="L23" s="139">
        <v>0.5</v>
      </c>
    </row>
    <row r="24" spans="2:12" ht="35.25" customHeight="1" thickBot="1">
      <c r="B24" s="153" t="s">
        <v>179</v>
      </c>
      <c r="C24" s="154" t="s">
        <v>249</v>
      </c>
      <c r="D24" s="155"/>
      <c r="E24" s="155"/>
      <c r="F24" s="155"/>
      <c r="G24" s="156"/>
      <c r="H24" s="157"/>
      <c r="I24" s="158"/>
      <c r="J24" s="158">
        <v>0.01</v>
      </c>
      <c r="K24" s="158">
        <v>0.01</v>
      </c>
      <c r="L24" s="159">
        <v>0.01</v>
      </c>
    </row>
  </sheetData>
  <sheetProtection/>
  <mergeCells count="8">
    <mergeCell ref="G6:G7"/>
    <mergeCell ref="H6:L6"/>
    <mergeCell ref="B3:F3"/>
    <mergeCell ref="B4:F4"/>
    <mergeCell ref="B6:B7"/>
    <mergeCell ref="C6:C7"/>
    <mergeCell ref="D6:E6"/>
    <mergeCell ref="F6:F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9">
      <selection activeCell="M33" sqref="M33"/>
    </sheetView>
  </sheetViews>
  <sheetFormatPr defaultColWidth="9.140625" defaultRowHeight="12.75"/>
  <cols>
    <col min="1" max="1" width="6.8515625" style="0" customWidth="1"/>
    <col min="2" max="2" width="33.421875" style="0" customWidth="1"/>
    <col min="3" max="3" width="10.7109375" style="0" customWidth="1"/>
    <col min="4" max="4" width="6.28125" style="0" customWidth="1"/>
    <col min="5" max="5" width="7.8515625" style="0" customWidth="1"/>
    <col min="6" max="6" width="10.140625" style="0" customWidth="1"/>
    <col min="7" max="7" width="11.28125" style="0" customWidth="1"/>
  </cols>
  <sheetData>
    <row r="2" spans="1:7" ht="12.75">
      <c r="A2" s="236" t="s">
        <v>67</v>
      </c>
      <c r="B2" s="236"/>
      <c r="C2" s="236"/>
      <c r="D2" s="236"/>
      <c r="E2" s="236"/>
      <c r="F2" s="236"/>
      <c r="G2" s="236"/>
    </row>
    <row r="3" ht="13.5" thickBot="1"/>
    <row r="4" spans="1:7" ht="33.75" customHeight="1">
      <c r="A4" s="161"/>
      <c r="B4" s="161"/>
      <c r="C4" s="347" t="s">
        <v>330</v>
      </c>
      <c r="D4" s="348"/>
      <c r="E4" s="348"/>
      <c r="F4" s="348"/>
      <c r="G4" s="349"/>
    </row>
    <row r="5" spans="1:7" ht="12.75">
      <c r="A5" s="161"/>
      <c r="B5" s="161"/>
      <c r="C5" s="181" t="s">
        <v>68</v>
      </c>
      <c r="D5" s="162" t="s">
        <v>69</v>
      </c>
      <c r="E5" s="162" t="s">
        <v>70</v>
      </c>
      <c r="F5" s="162" t="s">
        <v>71</v>
      </c>
      <c r="G5" s="163" t="s">
        <v>7</v>
      </c>
    </row>
    <row r="6" spans="1:7" ht="27.75" customHeight="1">
      <c r="A6" s="182" t="s">
        <v>72</v>
      </c>
      <c r="B6" s="183" t="s">
        <v>79</v>
      </c>
      <c r="C6" s="57">
        <f>C19+C16</f>
        <v>34.357</v>
      </c>
      <c r="D6" s="57"/>
      <c r="E6" s="57"/>
      <c r="F6" s="57">
        <v>33.657</v>
      </c>
      <c r="G6" s="164">
        <f>G19+G16</f>
        <v>23.703</v>
      </c>
    </row>
    <row r="7" spans="1:7" ht="26.25" customHeight="1">
      <c r="A7" s="43" t="s">
        <v>73</v>
      </c>
      <c r="B7" s="47" t="s">
        <v>74</v>
      </c>
      <c r="C7" s="57">
        <f>F7+G7</f>
        <v>23.003</v>
      </c>
      <c r="D7" s="57"/>
      <c r="E7" s="57"/>
      <c r="F7" s="57">
        <v>0</v>
      </c>
      <c r="G7" s="164">
        <v>23.003</v>
      </c>
    </row>
    <row r="8" spans="1:7" ht="25.5" customHeight="1">
      <c r="A8" s="43"/>
      <c r="B8" s="47" t="s">
        <v>80</v>
      </c>
      <c r="C8" s="41"/>
      <c r="D8" s="41"/>
      <c r="E8" s="41"/>
      <c r="F8" s="41"/>
      <c r="G8" s="42"/>
    </row>
    <row r="9" spans="1:7" ht="12.75">
      <c r="A9" s="43"/>
      <c r="B9" s="47" t="s">
        <v>81</v>
      </c>
      <c r="C9" s="41"/>
      <c r="D9" s="41"/>
      <c r="E9" s="41"/>
      <c r="F9" s="41"/>
      <c r="G9" s="42"/>
    </row>
    <row r="10" spans="1:7" ht="12.75">
      <c r="A10" s="43"/>
      <c r="B10" s="47" t="s">
        <v>69</v>
      </c>
      <c r="C10" s="41"/>
      <c r="D10" s="41"/>
      <c r="E10" s="41"/>
      <c r="F10" s="41"/>
      <c r="G10" s="42"/>
    </row>
    <row r="11" spans="1:7" ht="12.75">
      <c r="A11" s="43"/>
      <c r="B11" s="47" t="s">
        <v>82</v>
      </c>
      <c r="C11" s="57"/>
      <c r="D11" s="57"/>
      <c r="E11" s="57"/>
      <c r="F11" s="57"/>
      <c r="G11" s="164"/>
    </row>
    <row r="12" spans="1:10" ht="19.5" customHeight="1">
      <c r="A12" s="43" t="s">
        <v>75</v>
      </c>
      <c r="B12" s="47" t="s">
        <v>83</v>
      </c>
      <c r="C12" s="57">
        <f>F12+G12</f>
        <v>23.003</v>
      </c>
      <c r="D12" s="57"/>
      <c r="E12" s="57"/>
      <c r="F12" s="57">
        <v>0</v>
      </c>
      <c r="G12" s="164">
        <v>23.003</v>
      </c>
      <c r="J12" t="s">
        <v>308</v>
      </c>
    </row>
    <row r="13" spans="1:7" ht="21.75" customHeight="1">
      <c r="A13" s="43"/>
      <c r="B13" s="47" t="s">
        <v>84</v>
      </c>
      <c r="C13" s="41"/>
      <c r="D13" s="41"/>
      <c r="E13" s="41"/>
      <c r="F13" s="41"/>
      <c r="G13" s="42"/>
    </row>
    <row r="14" spans="1:7" ht="24.75" customHeight="1">
      <c r="A14" s="43"/>
      <c r="B14" s="51" t="s">
        <v>106</v>
      </c>
      <c r="C14" s="41"/>
      <c r="D14" s="41"/>
      <c r="E14" s="41"/>
      <c r="F14" s="41"/>
      <c r="G14" s="42"/>
    </row>
    <row r="15" spans="1:10" ht="28.5" customHeight="1">
      <c r="A15" s="43" t="s">
        <v>76</v>
      </c>
      <c r="B15" s="48" t="s">
        <v>105</v>
      </c>
      <c r="C15" s="57">
        <f>F15+G15</f>
        <v>34.357</v>
      </c>
      <c r="D15" s="57"/>
      <c r="E15" s="57"/>
      <c r="F15" s="57">
        <v>33.657</v>
      </c>
      <c r="G15" s="164">
        <v>0.7</v>
      </c>
      <c r="J15" s="186"/>
    </row>
    <row r="16" spans="1:11" ht="24" customHeight="1">
      <c r="A16" s="43" t="s">
        <v>77</v>
      </c>
      <c r="B16" s="49" t="s">
        <v>309</v>
      </c>
      <c r="C16" s="40">
        <f>F16+G16</f>
        <v>4.632</v>
      </c>
      <c r="D16" s="40">
        <v>0</v>
      </c>
      <c r="E16" s="40">
        <v>0</v>
      </c>
      <c r="F16" s="41">
        <v>3.46</v>
      </c>
      <c r="G16" s="179">
        <v>1.172</v>
      </c>
      <c r="J16" s="186"/>
      <c r="K16" s="186"/>
    </row>
    <row r="17" spans="1:9" ht="16.5" customHeight="1">
      <c r="A17" s="43"/>
      <c r="B17" s="49" t="s">
        <v>85</v>
      </c>
      <c r="C17" s="40">
        <f>C16/C6*100</f>
        <v>13.481968739994759</v>
      </c>
      <c r="D17" s="40"/>
      <c r="E17" s="40"/>
      <c r="F17" s="44">
        <f>F16/F15*100</f>
        <v>10.280179457467987</v>
      </c>
      <c r="G17" s="45">
        <f>G16/G6*100</f>
        <v>4.944521790490655</v>
      </c>
      <c r="I17" s="186"/>
    </row>
    <row r="18" spans="1:7" ht="27.75" customHeight="1">
      <c r="A18" s="43" t="s">
        <v>78</v>
      </c>
      <c r="B18" s="49" t="s">
        <v>86</v>
      </c>
      <c r="C18" s="41"/>
      <c r="D18" s="41"/>
      <c r="E18" s="41"/>
      <c r="F18" s="41"/>
      <c r="G18" s="42"/>
    </row>
    <row r="19" spans="1:7" ht="12.75">
      <c r="A19" s="43"/>
      <c r="B19" s="50" t="s">
        <v>87</v>
      </c>
      <c r="C19" s="40">
        <f>F19+G19</f>
        <v>29.724999999999998</v>
      </c>
      <c r="D19" s="40"/>
      <c r="E19" s="40"/>
      <c r="F19" s="41">
        <f>F33</f>
        <v>7.194</v>
      </c>
      <c r="G19" s="42">
        <f>G33</f>
        <v>22.531</v>
      </c>
    </row>
    <row r="20" spans="1:7" ht="12.75">
      <c r="A20" s="39"/>
      <c r="B20" s="51" t="s">
        <v>88</v>
      </c>
      <c r="C20" s="41"/>
      <c r="D20" s="41"/>
      <c r="E20" s="41"/>
      <c r="F20" s="41"/>
      <c r="G20" s="42"/>
    </row>
    <row r="21" spans="1:7" ht="12.75">
      <c r="A21" s="39"/>
      <c r="B21" s="47" t="s">
        <v>89</v>
      </c>
      <c r="C21" s="41"/>
      <c r="D21" s="41"/>
      <c r="E21" s="41"/>
      <c r="F21" s="41"/>
      <c r="G21" s="42"/>
    </row>
    <row r="22" spans="1:7" ht="12.75">
      <c r="A22" s="39"/>
      <c r="B22" s="52" t="s">
        <v>90</v>
      </c>
      <c r="C22" s="41"/>
      <c r="D22" s="41"/>
      <c r="E22" s="41"/>
      <c r="F22" s="41"/>
      <c r="G22" s="42"/>
    </row>
    <row r="23" spans="1:7" ht="12.75">
      <c r="A23" s="39"/>
      <c r="B23" s="53" t="s">
        <v>91</v>
      </c>
      <c r="C23" s="41"/>
      <c r="D23" s="41"/>
      <c r="E23" s="41"/>
      <c r="F23" s="41"/>
      <c r="G23" s="42">
        <v>17.19</v>
      </c>
    </row>
    <row r="24" spans="1:7" ht="12.75">
      <c r="A24" s="39"/>
      <c r="B24" s="53" t="s">
        <v>92</v>
      </c>
      <c r="C24" s="41"/>
      <c r="D24" s="41"/>
      <c r="E24" s="41"/>
      <c r="F24" s="41"/>
      <c r="G24" s="42">
        <v>0.152</v>
      </c>
    </row>
    <row r="25" spans="1:7" ht="12.75">
      <c r="A25" s="39"/>
      <c r="B25" s="53" t="s">
        <v>93</v>
      </c>
      <c r="C25" s="41"/>
      <c r="D25" s="41"/>
      <c r="E25" s="41"/>
      <c r="F25" s="41"/>
      <c r="G25" s="164">
        <f>G33-G26-G24-G23</f>
        <v>4.038999999999998</v>
      </c>
    </row>
    <row r="26" spans="1:7" ht="12.75">
      <c r="A26" s="39"/>
      <c r="B26" s="53" t="s">
        <v>94</v>
      </c>
      <c r="C26" s="41"/>
      <c r="D26" s="41"/>
      <c r="E26" s="41"/>
      <c r="F26" s="41"/>
      <c r="G26" s="42">
        <v>1.15</v>
      </c>
    </row>
    <row r="27" spans="1:7" ht="12.75">
      <c r="A27" s="39"/>
      <c r="B27" s="47" t="s">
        <v>95</v>
      </c>
      <c r="C27" s="41"/>
      <c r="D27" s="41"/>
      <c r="E27" s="41"/>
      <c r="F27" s="41"/>
      <c r="G27" s="42"/>
    </row>
    <row r="28" spans="1:7" ht="22.5">
      <c r="A28" s="39"/>
      <c r="B28" s="54" t="s">
        <v>96</v>
      </c>
      <c r="C28" s="41"/>
      <c r="D28" s="41"/>
      <c r="E28" s="41"/>
      <c r="F28" s="41"/>
      <c r="G28" s="42"/>
    </row>
    <row r="29" spans="1:7" ht="33.75">
      <c r="A29" s="39"/>
      <c r="B29" s="54" t="s">
        <v>97</v>
      </c>
      <c r="C29" s="41"/>
      <c r="D29" s="41"/>
      <c r="E29" s="41"/>
      <c r="F29" s="41"/>
      <c r="G29" s="42"/>
    </row>
    <row r="30" spans="1:7" ht="12.75">
      <c r="A30" s="39"/>
      <c r="B30" s="54" t="s">
        <v>88</v>
      </c>
      <c r="C30" s="41"/>
      <c r="D30" s="41"/>
      <c r="E30" s="41"/>
      <c r="F30" s="41"/>
      <c r="G30" s="42"/>
    </row>
    <row r="31" spans="1:7" ht="33.75">
      <c r="A31" s="39"/>
      <c r="B31" s="54" t="s">
        <v>98</v>
      </c>
      <c r="C31" s="41"/>
      <c r="D31" s="41"/>
      <c r="E31" s="41"/>
      <c r="F31" s="41"/>
      <c r="G31" s="42"/>
    </row>
    <row r="32" spans="1:7" ht="12.75">
      <c r="A32" s="39"/>
      <c r="B32" s="54" t="s">
        <v>99</v>
      </c>
      <c r="C32" s="41"/>
      <c r="D32" s="41"/>
      <c r="E32" s="41"/>
      <c r="F32" s="41"/>
      <c r="G32" s="42"/>
    </row>
    <row r="33" spans="1:7" ht="22.5">
      <c r="A33" s="39"/>
      <c r="B33" s="55" t="s">
        <v>100</v>
      </c>
      <c r="C33" s="40">
        <f>F33+G33</f>
        <v>29.724999999999998</v>
      </c>
      <c r="D33" s="40"/>
      <c r="E33" s="40"/>
      <c r="F33" s="41">
        <f>F36</f>
        <v>7.194</v>
      </c>
      <c r="G33" s="42">
        <f>G36</f>
        <v>22.531</v>
      </c>
    </row>
    <row r="34" spans="1:7" ht="22.5">
      <c r="A34" s="39"/>
      <c r="B34" s="54" t="s">
        <v>101</v>
      </c>
      <c r="C34" s="41"/>
      <c r="D34" s="41"/>
      <c r="E34" s="41"/>
      <c r="F34" s="41"/>
      <c r="G34" s="42"/>
    </row>
    <row r="35" spans="1:7" ht="12.75">
      <c r="A35" s="39"/>
      <c r="B35" s="47" t="s">
        <v>102</v>
      </c>
      <c r="C35" s="41"/>
      <c r="D35" s="41"/>
      <c r="E35" s="41"/>
      <c r="F35" s="41"/>
      <c r="G35" s="42"/>
    </row>
    <row r="36" spans="1:7" ht="12.75">
      <c r="A36" s="39"/>
      <c r="B36" s="49" t="s">
        <v>103</v>
      </c>
      <c r="C36" s="40">
        <f>F36+G36</f>
        <v>29.724999999999998</v>
      </c>
      <c r="D36" s="40"/>
      <c r="E36" s="40"/>
      <c r="F36" s="41">
        <v>7.194</v>
      </c>
      <c r="G36" s="42">
        <v>22.531</v>
      </c>
    </row>
    <row r="37" spans="1:7" ht="12.75">
      <c r="A37" s="39"/>
      <c r="B37" s="49" t="s">
        <v>104</v>
      </c>
      <c r="C37" s="41"/>
      <c r="D37" s="41"/>
      <c r="E37" s="41"/>
      <c r="F37" s="41"/>
      <c r="G37" s="42"/>
    </row>
    <row r="38" spans="1:7" ht="12.75">
      <c r="A38" s="39"/>
      <c r="B38" s="56"/>
      <c r="C38" s="43"/>
      <c r="D38" s="41"/>
      <c r="E38" s="41"/>
      <c r="F38" s="41"/>
      <c r="G38" s="42"/>
    </row>
    <row r="39" spans="1:7" ht="13.5" thickBot="1">
      <c r="A39" s="35"/>
      <c r="B39" s="46"/>
      <c r="C39" s="36"/>
      <c r="D39" s="37"/>
      <c r="E39" s="37"/>
      <c r="F39" s="37"/>
      <c r="G39" s="38"/>
    </row>
  </sheetData>
  <sheetProtection/>
  <mergeCells count="2">
    <mergeCell ref="A2:G2"/>
    <mergeCell ref="C4:G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M9" sqref="M9"/>
    </sheetView>
  </sheetViews>
  <sheetFormatPr defaultColWidth="9.140625" defaultRowHeight="12.75"/>
  <sheetData>
    <row r="1" spans="1:5" s="15" customFormat="1" ht="24.75" customHeight="1">
      <c r="A1" s="235" t="s">
        <v>28</v>
      </c>
      <c r="B1" s="235"/>
      <c r="C1" s="235"/>
      <c r="D1" s="235"/>
      <c r="E1" s="235"/>
    </row>
    <row r="2" s="15" customFormat="1" ht="12.75"/>
    <row r="3" s="15" customFormat="1" ht="12.75"/>
    <row r="4" spans="1:8" s="15" customFormat="1" ht="12.75" customHeight="1">
      <c r="A4" s="236" t="s">
        <v>29</v>
      </c>
      <c r="B4" s="236"/>
      <c r="C4" s="236"/>
      <c r="D4" s="236"/>
      <c r="E4" s="236"/>
      <c r="F4" s="236"/>
      <c r="G4" s="236"/>
      <c r="H4" s="236"/>
    </row>
    <row r="5" spans="1:8" s="15" customFormat="1" ht="27" customHeight="1">
      <c r="A5" s="237" t="s">
        <v>30</v>
      </c>
      <c r="B5" s="237"/>
      <c r="C5" s="237"/>
      <c r="D5" s="237"/>
      <c r="E5" s="237"/>
      <c r="F5" s="237"/>
      <c r="G5" s="237"/>
      <c r="H5" s="237"/>
    </row>
    <row r="6" spans="1:8" s="15" customFormat="1" ht="12.75">
      <c r="A6"/>
      <c r="B6"/>
      <c r="C6"/>
      <c r="D6"/>
      <c r="E6"/>
      <c r="F6"/>
      <c r="G6"/>
      <c r="H6"/>
    </row>
    <row r="7" spans="1:8" s="15" customFormat="1" ht="29.25" customHeight="1">
      <c r="A7" s="232" t="s">
        <v>31</v>
      </c>
      <c r="B7" s="233"/>
      <c r="C7" s="233"/>
      <c r="D7" s="233"/>
      <c r="E7" s="233"/>
      <c r="F7" s="233"/>
      <c r="G7" s="233"/>
      <c r="H7" s="233"/>
    </row>
    <row r="8" spans="1:8" s="15" customFormat="1" ht="12.75">
      <c r="A8" s="18"/>
      <c r="B8" s="19"/>
      <c r="C8" s="19"/>
      <c r="D8" s="19"/>
      <c r="E8" s="19"/>
      <c r="F8" s="19"/>
      <c r="G8" s="19"/>
      <c r="H8" s="19"/>
    </row>
    <row r="9" spans="1:8" s="15" customFormat="1" ht="63.75" customHeight="1">
      <c r="A9" s="234" t="s">
        <v>32</v>
      </c>
      <c r="B9" s="234"/>
      <c r="C9" s="234"/>
      <c r="D9" s="234"/>
      <c r="E9" s="234"/>
      <c r="F9" s="234"/>
      <c r="G9" s="234"/>
      <c r="H9" s="234"/>
    </row>
    <row r="10" spans="1:8" s="15" customFormat="1" ht="12.75">
      <c r="A10" s="20"/>
      <c r="B10" s="20"/>
      <c r="C10" s="20"/>
      <c r="D10" s="20"/>
      <c r="E10" s="20"/>
      <c r="F10" s="20"/>
      <c r="G10" s="20"/>
      <c r="H10" s="20"/>
    </row>
    <row r="11" spans="1:8" s="15" customFormat="1" ht="52.5" customHeight="1">
      <c r="A11" s="232" t="s">
        <v>33</v>
      </c>
      <c r="B11" s="233"/>
      <c r="C11" s="233"/>
      <c r="D11" s="233"/>
      <c r="E11" s="233"/>
      <c r="F11" s="233"/>
      <c r="G11" s="233"/>
      <c r="H11" s="233"/>
    </row>
    <row r="12" spans="1:8" s="15" customFormat="1" ht="12.75">
      <c r="A12"/>
      <c r="B12"/>
      <c r="C12"/>
      <c r="D12"/>
      <c r="E12"/>
      <c r="F12"/>
      <c r="G12"/>
      <c r="H12"/>
    </row>
    <row r="13" spans="1:8" s="15" customFormat="1" ht="23.25" customHeight="1">
      <c r="A13" s="234" t="s">
        <v>252</v>
      </c>
      <c r="B13" s="234"/>
      <c r="C13" s="234"/>
      <c r="D13" s="234"/>
      <c r="E13" s="234"/>
      <c r="F13" s="234"/>
      <c r="G13" s="234"/>
      <c r="H13" s="234"/>
    </row>
    <row r="14" spans="1:8" s="15" customFormat="1" ht="24.75" customHeight="1">
      <c r="A14" t="s">
        <v>34</v>
      </c>
      <c r="B14"/>
      <c r="C14"/>
      <c r="D14"/>
      <c r="E14"/>
      <c r="F14"/>
      <c r="G14"/>
      <c r="H14"/>
    </row>
    <row r="15" s="15" customFormat="1" ht="12.75"/>
    <row r="16" s="15" customFormat="1" ht="12.75"/>
    <row r="17" s="15" customFormat="1" ht="12.75"/>
    <row r="18" s="15" customFormat="1" ht="12.75"/>
    <row r="19" s="15" customFormat="1" ht="12.75"/>
    <row r="20" s="15" customFormat="1" ht="12.75"/>
    <row r="21" s="15" customFormat="1" ht="12.75"/>
    <row r="22" s="15" customFormat="1" ht="12.75"/>
    <row r="23" s="15" customFormat="1" ht="12.75"/>
  </sheetData>
  <sheetProtection/>
  <mergeCells count="7">
    <mergeCell ref="A11:H11"/>
    <mergeCell ref="A13:H13"/>
    <mergeCell ref="A1:E1"/>
    <mergeCell ref="A4:H4"/>
    <mergeCell ref="A5:H5"/>
    <mergeCell ref="A7:H7"/>
    <mergeCell ref="A9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S12" sqref="S12:Y14"/>
    </sheetView>
  </sheetViews>
  <sheetFormatPr defaultColWidth="9.140625" defaultRowHeight="12.75"/>
  <cols>
    <col min="3" max="3" width="7.8515625" style="0" customWidth="1"/>
    <col min="4" max="4" width="10.8515625" style="0" customWidth="1"/>
    <col min="5" max="5" width="10.140625" style="0" customWidth="1"/>
    <col min="6" max="6" width="10.421875" style="0" customWidth="1"/>
    <col min="7" max="8" width="10.57421875" style="0" customWidth="1"/>
    <col min="9" max="9" width="10.8515625" style="0" hidden="1" customWidth="1"/>
    <col min="10" max="10" width="10.28125" style="0" hidden="1" customWidth="1"/>
    <col min="11" max="12" width="10.7109375" style="0" hidden="1" customWidth="1"/>
    <col min="13" max="13" width="11.57421875" style="0" hidden="1" customWidth="1"/>
    <col min="14" max="14" width="11.7109375" style="0" hidden="1" customWidth="1"/>
    <col min="15" max="15" width="10.7109375" style="0" hidden="1" customWidth="1"/>
    <col min="16" max="17" width="10.8515625" style="0" hidden="1" customWidth="1"/>
    <col min="18" max="18" width="10.57421875" style="0" customWidth="1"/>
    <col min="19" max="19" width="12.00390625" style="0" customWidth="1"/>
    <col min="20" max="20" width="11.00390625" style="0" customWidth="1"/>
    <col min="21" max="21" width="11.8515625" style="0" customWidth="1"/>
    <col min="22" max="22" width="10.57421875" style="0" customWidth="1"/>
    <col min="23" max="23" width="12.57421875" style="0" customWidth="1"/>
    <col min="24" max="24" width="12.28125" style="0" hidden="1" customWidth="1"/>
    <col min="25" max="25" width="11.00390625" style="0" customWidth="1"/>
    <col min="26" max="26" width="10.7109375" style="0" bestFit="1" customWidth="1"/>
  </cols>
  <sheetData>
    <row r="1" spans="1:24" ht="19.5" thickBot="1">
      <c r="A1" s="238" t="s">
        <v>11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spans="1:24" ht="13.5" thickBot="1">
      <c r="A2" s="243" t="s">
        <v>307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4"/>
      <c r="X2" s="244"/>
    </row>
    <row r="3" spans="1:25" ht="28.5" customHeight="1" thickBot="1">
      <c r="A3" s="245" t="s">
        <v>0</v>
      </c>
      <c r="B3" s="246"/>
      <c r="C3" s="247"/>
      <c r="D3" s="1">
        <v>41640</v>
      </c>
      <c r="E3" s="1">
        <v>41671</v>
      </c>
      <c r="F3" s="1">
        <v>41699</v>
      </c>
      <c r="G3" s="1">
        <v>41730</v>
      </c>
      <c r="H3" s="1">
        <v>41760</v>
      </c>
      <c r="I3" s="1">
        <v>41730</v>
      </c>
      <c r="J3" s="1">
        <v>41760</v>
      </c>
      <c r="K3" s="1">
        <v>41791</v>
      </c>
      <c r="L3" s="1">
        <v>41821</v>
      </c>
      <c r="M3" s="1">
        <v>41852</v>
      </c>
      <c r="N3" s="2">
        <v>41883</v>
      </c>
      <c r="O3" s="3" t="s">
        <v>303</v>
      </c>
      <c r="P3" s="4">
        <v>41944</v>
      </c>
      <c r="Q3" s="160">
        <v>41974</v>
      </c>
      <c r="R3" s="160">
        <v>41791</v>
      </c>
      <c r="S3" s="187" t="s">
        <v>325</v>
      </c>
      <c r="T3" s="160">
        <v>41821</v>
      </c>
      <c r="U3" s="160">
        <v>41852</v>
      </c>
      <c r="V3" s="160">
        <v>41883</v>
      </c>
      <c r="W3" s="214">
        <v>41913</v>
      </c>
      <c r="X3" s="210" t="s">
        <v>326</v>
      </c>
      <c r="Y3" s="215">
        <v>41944</v>
      </c>
    </row>
    <row r="4" spans="1:25" ht="116.25" customHeight="1">
      <c r="A4" s="248" t="s">
        <v>1</v>
      </c>
      <c r="B4" s="249"/>
      <c r="C4" s="250"/>
      <c r="D4" s="6">
        <f>D6-D5</f>
        <v>2263565</v>
      </c>
      <c r="E4" s="6">
        <f>E6-E5</f>
        <v>2479418</v>
      </c>
      <c r="F4" s="6">
        <f>F6-F5</f>
        <v>1981464</v>
      </c>
      <c r="G4" s="6">
        <v>2055335</v>
      </c>
      <c r="H4" s="6">
        <v>1713151</v>
      </c>
      <c r="I4" s="165"/>
      <c r="J4" s="165"/>
      <c r="K4" s="165"/>
      <c r="L4" s="165"/>
      <c r="M4" s="165"/>
      <c r="N4" s="175"/>
      <c r="O4" s="176"/>
      <c r="P4" s="9"/>
      <c r="Q4" s="9"/>
      <c r="R4" s="9">
        <v>2085361</v>
      </c>
      <c r="S4" s="191">
        <f>R4+H4+G4+F4+E4+D4</f>
        <v>12578294</v>
      </c>
      <c r="T4" s="9">
        <v>1730109</v>
      </c>
      <c r="U4" s="9">
        <v>1794563</v>
      </c>
      <c r="V4" s="9">
        <v>1901579</v>
      </c>
      <c r="W4" s="9">
        <v>2107775</v>
      </c>
      <c r="X4" s="213">
        <f>V4+U4+T4+S4+W4</f>
        <v>20112320</v>
      </c>
      <c r="Y4" s="9">
        <v>2553602</v>
      </c>
    </row>
    <row r="5" spans="1:25" ht="96.75" customHeight="1">
      <c r="A5" s="240" t="s">
        <v>2</v>
      </c>
      <c r="B5" s="241"/>
      <c r="C5" s="242"/>
      <c r="D5" s="6">
        <v>62240</v>
      </c>
      <c r="E5" s="6">
        <v>67614</v>
      </c>
      <c r="F5" s="6">
        <v>67071</v>
      </c>
      <c r="G5" s="177">
        <v>57215</v>
      </c>
      <c r="H5" s="177">
        <v>86256</v>
      </c>
      <c r="I5" s="6"/>
      <c r="J5" s="6"/>
      <c r="K5" s="6"/>
      <c r="L5" s="6"/>
      <c r="M5" s="6"/>
      <c r="N5" s="6"/>
      <c r="O5" s="176"/>
      <c r="P5" s="7"/>
      <c r="Q5" s="7"/>
      <c r="R5" s="7">
        <v>58795</v>
      </c>
      <c r="S5" s="191">
        <f>R5+H5+G5+F5+E5+D5</f>
        <v>399191</v>
      </c>
      <c r="T5" s="7">
        <v>47971</v>
      </c>
      <c r="U5" s="7">
        <v>31764</v>
      </c>
      <c r="V5" s="7">
        <v>47108</v>
      </c>
      <c r="W5" s="7">
        <v>61977</v>
      </c>
      <c r="X5" s="211">
        <f>W5+V5+U5+T5+S5</f>
        <v>588011</v>
      </c>
      <c r="Y5" s="7">
        <v>64949</v>
      </c>
    </row>
    <row r="6" spans="1:25" ht="132" customHeight="1">
      <c r="A6" s="240" t="s">
        <v>3</v>
      </c>
      <c r="B6" s="241"/>
      <c r="C6" s="242"/>
      <c r="D6" s="6">
        <v>2325805</v>
      </c>
      <c r="E6" s="6">
        <v>2547032</v>
      </c>
      <c r="F6" s="6">
        <v>2048535</v>
      </c>
      <c r="G6" s="6">
        <f>G5+G4</f>
        <v>2112550</v>
      </c>
      <c r="H6" s="6">
        <f>H5+H4</f>
        <v>1799407</v>
      </c>
      <c r="I6" s="6">
        <f aca="true" t="shared" si="0" ref="I6:T6">I5+I4</f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2144156</v>
      </c>
      <c r="S6" s="191">
        <f>R6+H6+G6+F6+E6+D6</f>
        <v>12977485</v>
      </c>
      <c r="T6" s="6">
        <f t="shared" si="0"/>
        <v>1778080</v>
      </c>
      <c r="U6" s="6">
        <f>U5+U4</f>
        <v>1826327</v>
      </c>
      <c r="V6" s="6">
        <f>V5+V4</f>
        <v>1948687</v>
      </c>
      <c r="W6" s="6">
        <f>W5+W4</f>
        <v>2169752</v>
      </c>
      <c r="X6" s="211">
        <f>W6+V6+U6+T6+S6</f>
        <v>20700331</v>
      </c>
      <c r="Y6" s="7">
        <f>Y5+Y4</f>
        <v>2618551</v>
      </c>
    </row>
    <row r="7" spans="1:26" ht="24" customHeight="1">
      <c r="A7" s="240" t="s">
        <v>6</v>
      </c>
      <c r="B7" s="241"/>
      <c r="C7" s="242"/>
      <c r="D7" s="177">
        <v>61753</v>
      </c>
      <c r="E7" s="177">
        <v>65962</v>
      </c>
      <c r="F7" s="177">
        <v>57759</v>
      </c>
      <c r="G7" s="177">
        <v>62175</v>
      </c>
      <c r="H7" s="177">
        <v>58506</v>
      </c>
      <c r="I7" s="177"/>
      <c r="J7" s="177"/>
      <c r="K7" s="177"/>
      <c r="L7" s="177"/>
      <c r="M7" s="177"/>
      <c r="N7" s="177"/>
      <c r="O7" s="178"/>
      <c r="P7" s="7"/>
      <c r="Q7" s="7"/>
      <c r="R7" s="7">
        <v>54143</v>
      </c>
      <c r="S7" s="191">
        <f>R7+H7+G7+F7+E7+D7</f>
        <v>360298</v>
      </c>
      <c r="T7" s="7">
        <v>48869</v>
      </c>
      <c r="U7" s="7">
        <v>45378</v>
      </c>
      <c r="V7" s="7">
        <v>59497</v>
      </c>
      <c r="W7" s="7">
        <v>61227</v>
      </c>
      <c r="X7" s="211">
        <f>W7+V7+U7+T7+S7</f>
        <v>575269</v>
      </c>
      <c r="Y7" s="7">
        <v>61173</v>
      </c>
      <c r="Z7" s="189">
        <f>Y7+W7+V7+U7+T7+S7</f>
        <v>636442</v>
      </c>
    </row>
    <row r="8" spans="1:25" ht="23.25" customHeight="1">
      <c r="A8" s="240" t="s">
        <v>7</v>
      </c>
      <c r="B8" s="241"/>
      <c r="C8" s="242"/>
      <c r="D8" s="177">
        <f>D6-D7</f>
        <v>2264052</v>
      </c>
      <c r="E8" s="177">
        <f>E6-E7</f>
        <v>2481070</v>
      </c>
      <c r="F8" s="177">
        <f>F6-F7</f>
        <v>1990776</v>
      </c>
      <c r="G8" s="177">
        <f>G6-G7</f>
        <v>2050375</v>
      </c>
      <c r="H8" s="177">
        <f>H6-H7</f>
        <v>1740901</v>
      </c>
      <c r="I8" s="177">
        <f aca="true" t="shared" si="1" ref="I8:T8">I6-I7</f>
        <v>0</v>
      </c>
      <c r="J8" s="177">
        <f t="shared" si="1"/>
        <v>0</v>
      </c>
      <c r="K8" s="177">
        <f t="shared" si="1"/>
        <v>0</v>
      </c>
      <c r="L8" s="177">
        <f t="shared" si="1"/>
        <v>0</v>
      </c>
      <c r="M8" s="177">
        <f t="shared" si="1"/>
        <v>0</v>
      </c>
      <c r="N8" s="177">
        <f t="shared" si="1"/>
        <v>0</v>
      </c>
      <c r="O8" s="177">
        <f t="shared" si="1"/>
        <v>0</v>
      </c>
      <c r="P8" s="177">
        <f t="shared" si="1"/>
        <v>0</v>
      </c>
      <c r="Q8" s="177">
        <f t="shared" si="1"/>
        <v>0</v>
      </c>
      <c r="R8" s="177">
        <f t="shared" si="1"/>
        <v>2090013</v>
      </c>
      <c r="S8" s="191">
        <f>R8+H8+G8+F8+E8+D8</f>
        <v>12617187</v>
      </c>
      <c r="T8" s="177">
        <f t="shared" si="1"/>
        <v>1729211</v>
      </c>
      <c r="U8" s="177">
        <v>1780949</v>
      </c>
      <c r="V8" s="177">
        <v>1889190</v>
      </c>
      <c r="W8" s="177">
        <f>W6-W7</f>
        <v>2108525</v>
      </c>
      <c r="X8" s="211">
        <f>W8+V8+U8+T8+S8</f>
        <v>20125062</v>
      </c>
      <c r="Y8" s="7">
        <f>Y6-Y7</f>
        <v>2557378</v>
      </c>
    </row>
    <row r="9" spans="1:26" ht="74.25" customHeight="1">
      <c r="A9" s="240" t="s">
        <v>8</v>
      </c>
      <c r="B9" s="241"/>
      <c r="C9" s="242"/>
      <c r="D9" s="167">
        <v>0.31752</v>
      </c>
      <c r="E9" s="167">
        <v>0.31752</v>
      </c>
      <c r="F9" s="167">
        <v>0.31752</v>
      </c>
      <c r="G9" s="167">
        <v>0.31752</v>
      </c>
      <c r="H9" s="167">
        <v>0.31752</v>
      </c>
      <c r="I9" s="5"/>
      <c r="J9" s="5"/>
      <c r="K9" s="5"/>
      <c r="L9" s="5"/>
      <c r="M9" s="5"/>
      <c r="N9" s="5"/>
      <c r="O9" s="5"/>
      <c r="P9" s="5"/>
      <c r="Q9" s="5"/>
      <c r="R9" s="167">
        <v>0.31752</v>
      </c>
      <c r="S9" s="192">
        <v>0.31752</v>
      </c>
      <c r="T9" s="167">
        <v>0.31942</v>
      </c>
      <c r="U9" s="167">
        <v>0.31942</v>
      </c>
      <c r="V9" s="167">
        <v>0.31942</v>
      </c>
      <c r="W9" s="167">
        <v>0.31942</v>
      </c>
      <c r="X9" s="212">
        <v>0.31942</v>
      </c>
      <c r="Y9" s="167">
        <v>0.31942</v>
      </c>
      <c r="Z9" s="180"/>
    </row>
    <row r="10" spans="1:25" ht="35.25" customHeight="1">
      <c r="A10" s="240" t="s">
        <v>4</v>
      </c>
      <c r="B10" s="241"/>
      <c r="C10" s="242"/>
      <c r="D10" s="166">
        <f>D6*D9</f>
        <v>738489.6036</v>
      </c>
      <c r="E10" s="5">
        <f>E6*E9</f>
        <v>808733.6006400001</v>
      </c>
      <c r="F10" s="5">
        <f>F6*F9</f>
        <v>650450.8332</v>
      </c>
      <c r="G10" s="5">
        <f>G6*G9</f>
        <v>670776.876</v>
      </c>
      <c r="H10" s="5">
        <f>H6*H9</f>
        <v>571347.7106400001</v>
      </c>
      <c r="I10" s="5">
        <f aca="true" t="shared" si="2" ref="I10:T10">I6*I9</f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680812.41312</v>
      </c>
      <c r="S10" s="191">
        <f>R10+H10+G10+F10+E10+D10</f>
        <v>4120611.0372</v>
      </c>
      <c r="T10" s="5">
        <f t="shared" si="2"/>
        <v>567954.3136</v>
      </c>
      <c r="U10" s="5">
        <f>U6*U9</f>
        <v>583365.37034</v>
      </c>
      <c r="V10" s="5">
        <f>V6*V9</f>
        <v>622449.60154</v>
      </c>
      <c r="W10" s="5">
        <f>W6*W9</f>
        <v>693062.18384</v>
      </c>
      <c r="X10" s="5">
        <f>X6*X9</f>
        <v>6612099.728019999</v>
      </c>
      <c r="Y10" s="5">
        <f>Y6*Y9</f>
        <v>836417.56042</v>
      </c>
    </row>
    <row r="11" spans="1:25" ht="35.25" customHeight="1">
      <c r="A11" s="240" t="s">
        <v>5</v>
      </c>
      <c r="B11" s="241"/>
      <c r="C11" s="242"/>
      <c r="D11" s="5">
        <f>D10*1.18</f>
        <v>871417.732248</v>
      </c>
      <c r="E11" s="5">
        <f>E10*1.18</f>
        <v>954305.6487552001</v>
      </c>
      <c r="F11" s="5">
        <f>F10*1.18</f>
        <v>767531.983176</v>
      </c>
      <c r="G11" s="5">
        <f>G10*1.18</f>
        <v>791516.71368</v>
      </c>
      <c r="H11" s="5">
        <f>H10*1.18</f>
        <v>674190.2985552</v>
      </c>
      <c r="I11" s="5">
        <f aca="true" t="shared" si="3" ref="I11:T11">I10*1.18</f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  <c r="O11" s="5">
        <f t="shared" si="3"/>
        <v>0</v>
      </c>
      <c r="P11" s="5">
        <f t="shared" si="3"/>
        <v>0</v>
      </c>
      <c r="Q11" s="5">
        <f t="shared" si="3"/>
        <v>0</v>
      </c>
      <c r="R11" s="5">
        <f t="shared" si="3"/>
        <v>803358.6474816</v>
      </c>
      <c r="S11" s="191">
        <f>R11+H11+G11+F11+E11+D11</f>
        <v>4862321.023896</v>
      </c>
      <c r="T11" s="5">
        <f t="shared" si="3"/>
        <v>670186.090048</v>
      </c>
      <c r="U11" s="5">
        <f>U10*1.18</f>
        <v>688371.1370012</v>
      </c>
      <c r="V11" s="5">
        <f>V10*1.18</f>
        <v>734490.5298171999</v>
      </c>
      <c r="W11" s="5">
        <f>W10*1.18</f>
        <v>817813.3769311999</v>
      </c>
      <c r="X11" s="5">
        <f>X10*1.18</f>
        <v>7802277.679063599</v>
      </c>
      <c r="Y11" s="5">
        <f>Y10*1.18</f>
        <v>986972.7212956</v>
      </c>
    </row>
    <row r="12" spans="1:25" ht="96.75" customHeight="1">
      <c r="A12" s="239" t="s">
        <v>304</v>
      </c>
      <c r="B12" s="239"/>
      <c r="C12" s="239"/>
      <c r="D12" s="177">
        <v>50470</v>
      </c>
      <c r="E12" s="177">
        <v>55271</v>
      </c>
      <c r="F12" s="177">
        <v>44453</v>
      </c>
      <c r="G12" s="177">
        <v>46859</v>
      </c>
      <c r="H12" s="177">
        <v>45273</v>
      </c>
      <c r="I12" s="177"/>
      <c r="J12" s="177"/>
      <c r="K12" s="177"/>
      <c r="L12" s="177"/>
      <c r="M12" s="177"/>
      <c r="N12" s="177"/>
      <c r="O12" s="178"/>
      <c r="P12" s="10"/>
      <c r="Q12" s="10"/>
      <c r="R12" s="10">
        <v>46256</v>
      </c>
      <c r="S12" s="191">
        <f aca="true" t="shared" si="4" ref="S12:S18">R12+H12+G12+F12+E12+D12</f>
        <v>288582</v>
      </c>
      <c r="T12" s="10">
        <v>38376</v>
      </c>
      <c r="U12" s="10">
        <v>39806</v>
      </c>
      <c r="V12" s="10">
        <v>38986</v>
      </c>
      <c r="W12" s="10">
        <v>46753</v>
      </c>
      <c r="X12" s="211">
        <f>W12+V12+U12+T12+S12</f>
        <v>452503</v>
      </c>
      <c r="Y12" s="7">
        <v>56642</v>
      </c>
    </row>
    <row r="13" spans="1:26" ht="96" customHeight="1">
      <c r="A13" s="239" t="s">
        <v>305</v>
      </c>
      <c r="B13" s="239"/>
      <c r="C13" s="239"/>
      <c r="D13" s="177">
        <v>67700</v>
      </c>
      <c r="E13" s="177">
        <v>60646</v>
      </c>
      <c r="F13" s="177">
        <v>51949</v>
      </c>
      <c r="G13" s="177">
        <v>48525</v>
      </c>
      <c r="H13" s="177">
        <v>1495</v>
      </c>
      <c r="I13" s="177"/>
      <c r="J13" s="177"/>
      <c r="K13" s="177"/>
      <c r="L13" s="177"/>
      <c r="M13" s="177"/>
      <c r="N13" s="177"/>
      <c r="O13" s="178"/>
      <c r="P13" s="10"/>
      <c r="Q13" s="10"/>
      <c r="R13" s="10">
        <v>13345</v>
      </c>
      <c r="S13" s="191">
        <f t="shared" si="4"/>
        <v>243660</v>
      </c>
      <c r="T13" s="10">
        <v>15809</v>
      </c>
      <c r="U13" s="10">
        <v>35276</v>
      </c>
      <c r="V13" s="10">
        <v>32632</v>
      </c>
      <c r="W13" s="10">
        <v>48023</v>
      </c>
      <c r="X13" s="211">
        <f>W13+V13+U13+T13+S13</f>
        <v>375400</v>
      </c>
      <c r="Y13" s="7">
        <v>62151</v>
      </c>
      <c r="Z13" s="197"/>
    </row>
    <row r="14" spans="1:28" ht="96" customHeight="1">
      <c r="A14" s="239" t="s">
        <v>306</v>
      </c>
      <c r="B14" s="239"/>
      <c r="C14" s="239"/>
      <c r="D14" s="177">
        <v>462955</v>
      </c>
      <c r="E14" s="177">
        <v>392404</v>
      </c>
      <c r="F14" s="177">
        <v>45849</v>
      </c>
      <c r="G14" s="177">
        <v>343718</v>
      </c>
      <c r="H14" s="177">
        <v>45273</v>
      </c>
      <c r="I14" s="177"/>
      <c r="J14" s="177"/>
      <c r="K14" s="177"/>
      <c r="L14" s="177"/>
      <c r="M14" s="177"/>
      <c r="N14" s="177"/>
      <c r="O14" s="178"/>
      <c r="P14" s="10"/>
      <c r="Q14" s="10"/>
      <c r="R14" s="10">
        <v>16607</v>
      </c>
      <c r="S14" s="191">
        <f t="shared" si="4"/>
        <v>1306806</v>
      </c>
      <c r="T14" s="10">
        <v>23428</v>
      </c>
      <c r="U14" s="10">
        <v>30152</v>
      </c>
      <c r="V14" s="10">
        <v>35154</v>
      </c>
      <c r="W14" s="10">
        <v>26594</v>
      </c>
      <c r="X14" s="8">
        <f>W14+V14+U14+T14+S14</f>
        <v>1422134</v>
      </c>
      <c r="Y14" s="7">
        <v>12878</v>
      </c>
      <c r="Z14" s="189"/>
      <c r="AB14" t="s">
        <v>327</v>
      </c>
    </row>
    <row r="15" spans="1:25" ht="77.25" customHeight="1">
      <c r="A15" s="255" t="s">
        <v>313</v>
      </c>
      <c r="B15" s="256"/>
      <c r="C15" s="257"/>
      <c r="D15" s="170">
        <v>1.2074</v>
      </c>
      <c r="E15" s="11">
        <v>1.11822</v>
      </c>
      <c r="F15" s="11">
        <v>1.11225</v>
      </c>
      <c r="G15" s="11">
        <v>1.12204</v>
      </c>
      <c r="H15" s="11">
        <v>1.02283</v>
      </c>
      <c r="I15" s="11"/>
      <c r="J15" s="11"/>
      <c r="K15" s="11"/>
      <c r="L15" s="11"/>
      <c r="M15" s="11"/>
      <c r="N15" s="11"/>
      <c r="O15" s="11"/>
      <c r="P15" s="11"/>
      <c r="Q15" s="11"/>
      <c r="R15" s="11">
        <v>1.19688</v>
      </c>
      <c r="S15" s="193">
        <f>(R15+H15+G15+F15+E15+D15)/6</f>
        <v>1.1299366666666668</v>
      </c>
      <c r="T15" s="11">
        <v>1.19688</v>
      </c>
      <c r="U15" s="11">
        <v>1.28295</v>
      </c>
      <c r="V15" s="11">
        <v>1.28295</v>
      </c>
      <c r="W15" s="11">
        <v>1.39644</v>
      </c>
      <c r="X15" s="188">
        <f>(T15+U15+V15)/3</f>
        <v>1.25426</v>
      </c>
      <c r="Y15" s="11">
        <v>1.47593</v>
      </c>
    </row>
    <row r="16" spans="1:25" ht="84.75" customHeight="1">
      <c r="A16" s="255" t="s">
        <v>312</v>
      </c>
      <c r="B16" s="256"/>
      <c r="C16" s="257"/>
      <c r="D16" s="170">
        <v>1.15229</v>
      </c>
      <c r="E16" s="11">
        <v>1.05591</v>
      </c>
      <c r="F16" s="11">
        <v>1.04945</v>
      </c>
      <c r="G16" s="11">
        <v>1.17945</v>
      </c>
      <c r="H16" s="11">
        <v>2.08466</v>
      </c>
      <c r="I16" s="11"/>
      <c r="J16" s="11"/>
      <c r="K16" s="11"/>
      <c r="L16" s="11"/>
      <c r="M16" s="11"/>
      <c r="N16" s="11"/>
      <c r="O16" s="11"/>
      <c r="P16" s="11"/>
      <c r="Q16" s="11"/>
      <c r="R16" s="11">
        <v>1.19688</v>
      </c>
      <c r="S16" s="193">
        <f>(R16+H16+G16+F16+E16+D16)/6</f>
        <v>1.28644</v>
      </c>
      <c r="T16" s="11">
        <v>1.19688</v>
      </c>
      <c r="U16" s="11">
        <v>1.23732</v>
      </c>
      <c r="V16" s="11">
        <v>1.23732</v>
      </c>
      <c r="W16" s="11">
        <v>1.35393</v>
      </c>
      <c r="X16" s="188">
        <f>(T16+U16+V16)/3</f>
        <v>1.2238399999999998</v>
      </c>
      <c r="Y16" s="11">
        <v>1.5152</v>
      </c>
    </row>
    <row r="17" spans="1:25" ht="51" customHeight="1">
      <c r="A17" s="258" t="s">
        <v>310</v>
      </c>
      <c r="B17" s="258"/>
      <c r="C17" s="258"/>
      <c r="D17" s="12">
        <v>676568.38</v>
      </c>
      <c r="E17" s="174">
        <v>543972.35</v>
      </c>
      <c r="F17" s="174">
        <v>155879.31</v>
      </c>
      <c r="G17" s="174">
        <v>499062.52</v>
      </c>
      <c r="H17" s="174">
        <v>132521.99</v>
      </c>
      <c r="I17" s="12"/>
      <c r="J17" s="12"/>
      <c r="K17" s="12"/>
      <c r="L17" s="12"/>
      <c r="M17" s="12"/>
      <c r="N17" s="12"/>
      <c r="O17" s="12"/>
      <c r="P17" s="12"/>
      <c r="Q17" s="12"/>
      <c r="R17" s="12">
        <v>91211.83</v>
      </c>
      <c r="S17" s="191">
        <f t="shared" si="4"/>
        <v>2099216.38</v>
      </c>
      <c r="T17" s="12">
        <v>91211.83</v>
      </c>
      <c r="U17" s="12">
        <v>134588.61</v>
      </c>
      <c r="V17" s="12">
        <v>150495.7</v>
      </c>
      <c r="W17" s="12">
        <v>173029.46</v>
      </c>
      <c r="X17" s="8">
        <f>W17+V17+U17+T17+S17</f>
        <v>2648541.98</v>
      </c>
      <c r="Y17" s="11">
        <v>198617.61</v>
      </c>
    </row>
    <row r="18" spans="1:25" ht="17.25" customHeight="1">
      <c r="A18" s="254" t="s">
        <v>311</v>
      </c>
      <c r="B18" s="254"/>
      <c r="C18" s="254"/>
      <c r="D18" s="12">
        <f>D17*1.18</f>
        <v>798350.6884</v>
      </c>
      <c r="E18" s="12">
        <f aca="true" t="shared" si="5" ref="E18:Q18">E17*1.18</f>
        <v>641887.3729999999</v>
      </c>
      <c r="F18" s="12">
        <f t="shared" si="5"/>
        <v>183937.5858</v>
      </c>
      <c r="G18" s="12">
        <v>588893.77</v>
      </c>
      <c r="H18" s="12">
        <v>156375.94</v>
      </c>
      <c r="I18" s="12">
        <f t="shared" si="5"/>
        <v>0</v>
      </c>
      <c r="J18" s="12">
        <f t="shared" si="5"/>
        <v>0</v>
      </c>
      <c r="K18" s="12">
        <f t="shared" si="5"/>
        <v>0</v>
      </c>
      <c r="L18" s="12">
        <f t="shared" si="5"/>
        <v>0</v>
      </c>
      <c r="M18" s="12">
        <f t="shared" si="5"/>
        <v>0</v>
      </c>
      <c r="N18" s="12">
        <f t="shared" si="5"/>
        <v>0</v>
      </c>
      <c r="O18" s="12">
        <f t="shared" si="5"/>
        <v>0</v>
      </c>
      <c r="P18" s="12">
        <f t="shared" si="5"/>
        <v>0</v>
      </c>
      <c r="Q18" s="12">
        <f t="shared" si="5"/>
        <v>0</v>
      </c>
      <c r="R18" s="12">
        <v>107629.95</v>
      </c>
      <c r="S18" s="191">
        <f t="shared" si="4"/>
        <v>2477075.3071999997</v>
      </c>
      <c r="T18" s="12">
        <v>107629.95</v>
      </c>
      <c r="U18" s="12">
        <v>158814.55</v>
      </c>
      <c r="V18" s="12">
        <v>177584.92</v>
      </c>
      <c r="W18" s="12">
        <v>204174.76</v>
      </c>
      <c r="X18" s="8">
        <f>W18+V18+U18+T18+S18</f>
        <v>3125279.4871999994</v>
      </c>
      <c r="Y18" s="11">
        <v>234368.78</v>
      </c>
    </row>
    <row r="19" spans="10:25" ht="12.75">
      <c r="J19" s="7"/>
      <c r="K19" s="7"/>
      <c r="L19" s="7"/>
      <c r="M19" s="7"/>
      <c r="N19" s="7"/>
      <c r="O19" s="7"/>
      <c r="P19" s="7"/>
      <c r="Q19" s="168"/>
      <c r="R19" s="185"/>
      <c r="S19" s="194"/>
      <c r="T19" s="185"/>
      <c r="U19" s="185"/>
      <c r="V19" s="185"/>
      <c r="W19" s="185"/>
      <c r="X19" s="169"/>
      <c r="Y19" s="216"/>
    </row>
    <row r="20" spans="19:25" ht="12.75">
      <c r="S20" s="195"/>
      <c r="Y20" s="216"/>
    </row>
    <row r="21" spans="1:25" ht="12.75">
      <c r="A21" s="253" t="s">
        <v>12</v>
      </c>
      <c r="B21" s="253"/>
      <c r="C21" s="253"/>
      <c r="D21" s="253"/>
      <c r="S21" s="195"/>
      <c r="Y21" s="216"/>
    </row>
    <row r="22" spans="1:25" ht="110.25" customHeight="1">
      <c r="A22" s="251" t="s">
        <v>9</v>
      </c>
      <c r="B22" s="251"/>
      <c r="C22" s="251"/>
      <c r="D22" s="7">
        <v>959360</v>
      </c>
      <c r="E22" s="7">
        <v>768000</v>
      </c>
      <c r="F22" s="7">
        <f>F23+F14</f>
        <v>512553</v>
      </c>
      <c r="G22" s="7">
        <v>527653</v>
      </c>
      <c r="H22" s="7">
        <v>740160</v>
      </c>
      <c r="I22" s="7"/>
      <c r="J22" s="7"/>
      <c r="K22" s="7"/>
      <c r="L22" s="7"/>
      <c r="M22" s="7"/>
      <c r="N22" s="7"/>
      <c r="O22" s="7"/>
      <c r="P22" s="7"/>
      <c r="Q22" s="7"/>
      <c r="R22" s="7">
        <v>761200</v>
      </c>
      <c r="S22" s="196">
        <f>R22+H22+G22+F22+E22+D22</f>
        <v>4268926</v>
      </c>
      <c r="T22" s="7">
        <v>655360</v>
      </c>
      <c r="U22" s="7">
        <v>713200</v>
      </c>
      <c r="V22" s="7">
        <v>815040</v>
      </c>
      <c r="W22" s="7">
        <v>767520</v>
      </c>
      <c r="X22" s="8">
        <f>W22+V22+U22+T22+S22</f>
        <v>7220046</v>
      </c>
      <c r="Y22" s="7">
        <v>633280</v>
      </c>
    </row>
    <row r="23" spans="1:26" ht="92.25" customHeight="1">
      <c r="A23" s="251" t="s">
        <v>10</v>
      </c>
      <c r="B23" s="251"/>
      <c r="C23" s="251"/>
      <c r="D23" s="7">
        <f>D22-D14</f>
        <v>496405</v>
      </c>
      <c r="E23" s="7">
        <f>E22-E14</f>
        <v>375596</v>
      </c>
      <c r="F23" s="7">
        <v>466704</v>
      </c>
      <c r="G23" s="7">
        <v>344987</v>
      </c>
      <c r="H23" s="7">
        <v>693392</v>
      </c>
      <c r="I23" s="7" t="e">
        <f>I22-#REF!</f>
        <v>#REF!</v>
      </c>
      <c r="J23" s="7" t="e">
        <f>J22-#REF!</f>
        <v>#REF!</v>
      </c>
      <c r="K23" s="7" t="e">
        <f>K22-#REF!</f>
        <v>#REF!</v>
      </c>
      <c r="L23" s="7" t="e">
        <f>L22-#REF!</f>
        <v>#REF!</v>
      </c>
      <c r="M23" s="7" t="e">
        <f>M22-#REF!</f>
        <v>#REF!</v>
      </c>
      <c r="N23" s="7" t="e">
        <f>N22-#REF!</f>
        <v>#REF!</v>
      </c>
      <c r="O23" s="7" t="e">
        <f>O22-#REF!</f>
        <v>#REF!</v>
      </c>
      <c r="P23" s="7" t="e">
        <f>P22-#REF!</f>
        <v>#REF!</v>
      </c>
      <c r="Q23" s="7">
        <v>474496</v>
      </c>
      <c r="R23" s="7">
        <v>744593</v>
      </c>
      <c r="S23" s="191">
        <f>R23+H23+G23+F23+E23+D23</f>
        <v>3121677</v>
      </c>
      <c r="T23" s="7">
        <f>T22-T14</f>
        <v>631932</v>
      </c>
      <c r="U23" s="7">
        <v>683048</v>
      </c>
      <c r="V23" s="7">
        <v>779886</v>
      </c>
      <c r="W23" s="7">
        <v>740926</v>
      </c>
      <c r="X23" s="8">
        <f>W23+V23+U23+T23+S23</f>
        <v>5957469</v>
      </c>
      <c r="Y23" s="7">
        <v>620402</v>
      </c>
      <c r="Z23" s="189">
        <f>Y23+W23+V23+U23+T23+S23</f>
        <v>6577871</v>
      </c>
    </row>
    <row r="24" spans="3:24" ht="12.75">
      <c r="C24" s="13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6" spans="4:25" ht="12.75">
      <c r="D26" s="190">
        <f>D22-D23</f>
        <v>462955</v>
      </c>
      <c r="E26" s="190">
        <f aca="true" t="shared" si="6" ref="E26:R26">E22-E23</f>
        <v>392404</v>
      </c>
      <c r="F26" s="190">
        <f t="shared" si="6"/>
        <v>45849</v>
      </c>
      <c r="G26" s="190">
        <f t="shared" si="6"/>
        <v>182666</v>
      </c>
      <c r="H26" s="190">
        <f t="shared" si="6"/>
        <v>46768</v>
      </c>
      <c r="I26" s="190" t="e">
        <f t="shared" si="6"/>
        <v>#REF!</v>
      </c>
      <c r="J26" s="190" t="e">
        <f t="shared" si="6"/>
        <v>#REF!</v>
      </c>
      <c r="K26" s="190" t="e">
        <f t="shared" si="6"/>
        <v>#REF!</v>
      </c>
      <c r="L26" s="190" t="e">
        <f t="shared" si="6"/>
        <v>#REF!</v>
      </c>
      <c r="M26" s="190" t="e">
        <f t="shared" si="6"/>
        <v>#REF!</v>
      </c>
      <c r="N26" s="190" t="e">
        <f t="shared" si="6"/>
        <v>#REF!</v>
      </c>
      <c r="O26" s="190" t="e">
        <f t="shared" si="6"/>
        <v>#REF!</v>
      </c>
      <c r="P26" s="190" t="e">
        <f t="shared" si="6"/>
        <v>#REF!</v>
      </c>
      <c r="Q26" s="190">
        <f t="shared" si="6"/>
        <v>-474496</v>
      </c>
      <c r="R26" s="190">
        <f t="shared" si="6"/>
        <v>16607</v>
      </c>
      <c r="S26" s="190">
        <f aca="true" t="shared" si="7" ref="S26:Y26">S22-S23</f>
        <v>1147249</v>
      </c>
      <c r="T26" s="190">
        <f t="shared" si="7"/>
        <v>23428</v>
      </c>
      <c r="U26" s="190">
        <f t="shared" si="7"/>
        <v>30152</v>
      </c>
      <c r="V26" s="190">
        <f t="shared" si="7"/>
        <v>35154</v>
      </c>
      <c r="W26" s="190">
        <f t="shared" si="7"/>
        <v>26594</v>
      </c>
      <c r="X26" s="190">
        <f t="shared" si="7"/>
        <v>1262577</v>
      </c>
      <c r="Y26" s="190">
        <f t="shared" si="7"/>
        <v>12878</v>
      </c>
    </row>
    <row r="27" spans="4:24" ht="12.75"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</row>
    <row r="28" spans="4:25" ht="12.75">
      <c r="D28" s="190">
        <f>D14+D13+D12</f>
        <v>581125</v>
      </c>
      <c r="E28" s="190">
        <f aca="true" t="shared" si="8" ref="E28:Y28">E14+E13+E12</f>
        <v>508321</v>
      </c>
      <c r="F28" s="190">
        <f t="shared" si="8"/>
        <v>142251</v>
      </c>
      <c r="G28" s="190">
        <f t="shared" si="8"/>
        <v>439102</v>
      </c>
      <c r="H28" s="190">
        <f t="shared" si="8"/>
        <v>92041</v>
      </c>
      <c r="I28" s="190">
        <f t="shared" si="8"/>
        <v>0</v>
      </c>
      <c r="J28" s="190">
        <f t="shared" si="8"/>
        <v>0</v>
      </c>
      <c r="K28" s="190">
        <f t="shared" si="8"/>
        <v>0</v>
      </c>
      <c r="L28" s="190">
        <f t="shared" si="8"/>
        <v>0</v>
      </c>
      <c r="M28" s="190">
        <f t="shared" si="8"/>
        <v>0</v>
      </c>
      <c r="N28" s="190">
        <f t="shared" si="8"/>
        <v>0</v>
      </c>
      <c r="O28" s="190">
        <f t="shared" si="8"/>
        <v>0</v>
      </c>
      <c r="P28" s="190">
        <f t="shared" si="8"/>
        <v>0</v>
      </c>
      <c r="Q28" s="190">
        <f t="shared" si="8"/>
        <v>0</v>
      </c>
      <c r="R28" s="190">
        <f t="shared" si="8"/>
        <v>76208</v>
      </c>
      <c r="S28" s="190">
        <f t="shared" si="8"/>
        <v>1839048</v>
      </c>
      <c r="T28" s="190">
        <f t="shared" si="8"/>
        <v>77613</v>
      </c>
      <c r="U28" s="190">
        <f t="shared" si="8"/>
        <v>105234</v>
      </c>
      <c r="V28" s="190">
        <f t="shared" si="8"/>
        <v>106772</v>
      </c>
      <c r="W28" s="190">
        <f t="shared" si="8"/>
        <v>121370</v>
      </c>
      <c r="X28" s="190">
        <f t="shared" si="8"/>
        <v>2250037</v>
      </c>
      <c r="Y28" s="190">
        <f t="shared" si="8"/>
        <v>131671</v>
      </c>
    </row>
  </sheetData>
  <sheetProtection/>
  <mergeCells count="22">
    <mergeCell ref="A16:C16"/>
    <mergeCell ref="A14:C14"/>
    <mergeCell ref="A22:C22"/>
    <mergeCell ref="D24:X24"/>
    <mergeCell ref="A23:C23"/>
    <mergeCell ref="A21:D21"/>
    <mergeCell ref="A7:C7"/>
    <mergeCell ref="A8:C8"/>
    <mergeCell ref="A18:C18"/>
    <mergeCell ref="A15:C15"/>
    <mergeCell ref="A17:C17"/>
    <mergeCell ref="A13:C13"/>
    <mergeCell ref="A1:X1"/>
    <mergeCell ref="A12:C12"/>
    <mergeCell ref="A10:C10"/>
    <mergeCell ref="A11:C11"/>
    <mergeCell ref="A2:X2"/>
    <mergeCell ref="A3:C3"/>
    <mergeCell ref="A4:C4"/>
    <mergeCell ref="A5:C5"/>
    <mergeCell ref="A6:C6"/>
    <mergeCell ref="A9:C9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6.00390625" style="0" customWidth="1"/>
    <col min="2" max="2" width="13.8515625" style="0" customWidth="1"/>
    <col min="3" max="3" width="12.57421875" style="0" customWidth="1"/>
    <col min="4" max="5" width="11.8515625" style="0" customWidth="1"/>
    <col min="6" max="6" width="10.851562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5.140625" style="0" customWidth="1"/>
    <col min="11" max="11" width="16.57421875" style="0" customWidth="1"/>
  </cols>
  <sheetData>
    <row r="1" ht="12.75">
      <c r="A1" s="17" t="s">
        <v>28</v>
      </c>
    </row>
    <row r="3" spans="1:11" ht="12.75">
      <c r="A3" s="236" t="s">
        <v>253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53.25" customHeight="1">
      <c r="A4" s="259" t="s">
        <v>35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6" spans="1:11" ht="90" customHeight="1">
      <c r="A6" s="21" t="s">
        <v>36</v>
      </c>
      <c r="B6" s="21" t="s">
        <v>37</v>
      </c>
      <c r="C6" s="21" t="s">
        <v>38</v>
      </c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1" t="s">
        <v>324</v>
      </c>
    </row>
    <row r="7" spans="1:11" ht="17.25" customHeight="1">
      <c r="A7" s="22">
        <v>1</v>
      </c>
      <c r="B7" s="23" t="s">
        <v>46</v>
      </c>
      <c r="C7" s="24"/>
      <c r="D7" s="23"/>
      <c r="E7" s="25"/>
      <c r="F7" s="26"/>
      <c r="G7" s="25"/>
      <c r="H7" s="26"/>
      <c r="I7" s="25"/>
      <c r="J7" s="23"/>
      <c r="K7" s="22"/>
    </row>
    <row r="8" spans="1:11" ht="12.75">
      <c r="A8" s="22">
        <v>2</v>
      </c>
      <c r="B8" s="23" t="s">
        <v>48</v>
      </c>
      <c r="C8" s="24"/>
      <c r="D8" s="23"/>
      <c r="E8" s="25"/>
      <c r="F8" s="26"/>
      <c r="G8" s="25"/>
      <c r="H8" s="25"/>
      <c r="I8" s="25"/>
      <c r="J8" s="23"/>
      <c r="K8" s="22"/>
    </row>
    <row r="9" spans="1:11" ht="12.75">
      <c r="A9" s="22">
        <v>3</v>
      </c>
      <c r="B9" s="23" t="s">
        <v>49</v>
      </c>
      <c r="C9" s="24"/>
      <c r="D9" s="23"/>
      <c r="E9" s="25"/>
      <c r="F9" s="26"/>
      <c r="G9" s="25"/>
      <c r="H9" s="26"/>
      <c r="I9" s="25"/>
      <c r="J9" s="23"/>
      <c r="K9" s="22"/>
    </row>
    <row r="10" spans="1:11" ht="12.75">
      <c r="A10" s="22">
        <v>4</v>
      </c>
      <c r="B10" s="23" t="s">
        <v>50</v>
      </c>
      <c r="C10" s="24"/>
      <c r="D10" s="23"/>
      <c r="E10" s="25"/>
      <c r="F10" s="26"/>
      <c r="G10" s="25"/>
      <c r="H10" s="26"/>
      <c r="I10" s="25"/>
      <c r="J10" s="23"/>
      <c r="K10" s="22"/>
    </row>
    <row r="11" spans="1:11" ht="12.75">
      <c r="A11" s="22">
        <v>5</v>
      </c>
      <c r="B11" s="23" t="s">
        <v>51</v>
      </c>
      <c r="C11" s="24"/>
      <c r="D11" s="23"/>
      <c r="E11" s="25"/>
      <c r="F11" s="26"/>
      <c r="G11" s="25"/>
      <c r="H11" s="26"/>
      <c r="I11" s="25"/>
      <c r="J11" s="23"/>
      <c r="K11" s="22"/>
    </row>
    <row r="12" spans="1:11" ht="12.75">
      <c r="A12" s="22">
        <v>6</v>
      </c>
      <c r="B12" s="23" t="s">
        <v>52</v>
      </c>
      <c r="C12" s="24"/>
      <c r="D12" s="23"/>
      <c r="E12" s="25"/>
      <c r="F12" s="26"/>
      <c r="G12" s="25"/>
      <c r="H12" s="26"/>
      <c r="I12" s="25"/>
      <c r="J12" s="23"/>
      <c r="K12" s="22"/>
    </row>
    <row r="13" spans="1:11" ht="12.75">
      <c r="A13" s="22">
        <v>7</v>
      </c>
      <c r="B13" s="23" t="s">
        <v>53</v>
      </c>
      <c r="C13" s="24"/>
      <c r="D13" s="23"/>
      <c r="E13" s="25"/>
      <c r="F13" s="26"/>
      <c r="G13" s="25"/>
      <c r="H13" s="26"/>
      <c r="I13" s="27"/>
      <c r="J13" s="23"/>
      <c r="K13" s="22"/>
    </row>
    <row r="14" spans="1:11" ht="12.75">
      <c r="A14" s="22">
        <v>8</v>
      </c>
      <c r="B14" s="23" t="s">
        <v>53</v>
      </c>
      <c r="C14" s="24"/>
      <c r="D14" s="23"/>
      <c r="E14" s="25"/>
      <c r="F14" s="26"/>
      <c r="G14" s="25"/>
      <c r="H14" s="28"/>
      <c r="I14" s="27"/>
      <c r="J14" s="23"/>
      <c r="K14" s="22"/>
    </row>
    <row r="15" spans="1:11" ht="12.75">
      <c r="A15" s="22">
        <v>9</v>
      </c>
      <c r="B15" s="23" t="s">
        <v>54</v>
      </c>
      <c r="C15" s="24"/>
      <c r="D15" s="23"/>
      <c r="E15" s="25"/>
      <c r="F15" s="26"/>
      <c r="G15" s="25"/>
      <c r="H15" s="26"/>
      <c r="I15" s="25"/>
      <c r="J15" s="23"/>
      <c r="K15" s="22"/>
    </row>
    <row r="16" spans="1:11" ht="38.25">
      <c r="A16" s="260">
        <v>10</v>
      </c>
      <c r="B16" s="262" t="s">
        <v>55</v>
      </c>
      <c r="C16" s="184" t="s">
        <v>47</v>
      </c>
      <c r="D16" s="23" t="s">
        <v>314</v>
      </c>
      <c r="E16" s="25" t="s">
        <v>316</v>
      </c>
      <c r="F16" s="26" t="s">
        <v>321</v>
      </c>
      <c r="G16" s="25" t="s">
        <v>316</v>
      </c>
      <c r="H16" s="26" t="s">
        <v>319</v>
      </c>
      <c r="I16" s="25" t="s">
        <v>316</v>
      </c>
      <c r="J16" s="23" t="s">
        <v>322</v>
      </c>
      <c r="K16" s="22">
        <v>7.5</v>
      </c>
    </row>
    <row r="17" spans="1:11" ht="38.25">
      <c r="A17" s="261"/>
      <c r="B17" s="263"/>
      <c r="C17" s="184" t="s">
        <v>47</v>
      </c>
      <c r="D17" s="23" t="s">
        <v>315</v>
      </c>
      <c r="E17" s="25" t="s">
        <v>317</v>
      </c>
      <c r="F17" s="26" t="s">
        <v>320</v>
      </c>
      <c r="G17" s="25" t="s">
        <v>317</v>
      </c>
      <c r="H17" s="26" t="s">
        <v>318</v>
      </c>
      <c r="I17" s="25" t="s">
        <v>317</v>
      </c>
      <c r="J17" s="23" t="s">
        <v>323</v>
      </c>
      <c r="K17" s="22">
        <v>2.5</v>
      </c>
    </row>
    <row r="18" spans="1:11" ht="12.75">
      <c r="A18" s="22">
        <v>11</v>
      </c>
      <c r="B18" s="23" t="s">
        <v>52</v>
      </c>
      <c r="C18" s="24"/>
      <c r="D18" s="23"/>
      <c r="E18" s="25"/>
      <c r="F18" s="26"/>
      <c r="G18" s="25"/>
      <c r="H18" s="26"/>
      <c r="I18" s="25"/>
      <c r="J18" s="23"/>
      <c r="K18" s="22"/>
    </row>
    <row r="19" spans="1:11" ht="12.75">
      <c r="A19" s="22">
        <v>12</v>
      </c>
      <c r="B19" s="23" t="s">
        <v>50</v>
      </c>
      <c r="C19" s="24"/>
      <c r="D19" s="23"/>
      <c r="E19" s="25"/>
      <c r="F19" s="26"/>
      <c r="G19" s="25"/>
      <c r="H19" s="26"/>
      <c r="I19" s="27"/>
      <c r="J19" s="23"/>
      <c r="K19" s="22"/>
    </row>
    <row r="20" spans="1:11" ht="12.75">
      <c r="A20" s="22">
        <v>13</v>
      </c>
      <c r="B20" s="23" t="s">
        <v>53</v>
      </c>
      <c r="C20" s="24"/>
      <c r="D20" s="23"/>
      <c r="E20" s="22"/>
      <c r="F20" s="22"/>
      <c r="G20" s="22"/>
      <c r="H20" s="22"/>
      <c r="I20" s="22"/>
      <c r="J20" s="23"/>
      <c r="K20" s="22"/>
    </row>
    <row r="21" spans="1:11" ht="12.75">
      <c r="A21" s="22">
        <v>14</v>
      </c>
      <c r="B21" s="22" t="s">
        <v>254</v>
      </c>
      <c r="C21" s="24"/>
      <c r="D21" s="23"/>
      <c r="E21" s="22"/>
      <c r="F21" s="22"/>
      <c r="G21" s="22"/>
      <c r="H21" s="22"/>
      <c r="I21" s="22"/>
      <c r="J21" s="23"/>
      <c r="K21" s="22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171"/>
      <c r="B23" s="171"/>
      <c r="C23" s="172"/>
      <c r="D23" s="171"/>
      <c r="E23" s="171"/>
      <c r="F23" s="13"/>
      <c r="G23" s="13"/>
      <c r="H23" s="13"/>
      <c r="I23" s="13"/>
      <c r="J23" s="13"/>
      <c r="K23" s="13"/>
    </row>
    <row r="24" spans="1:1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sheetProtection/>
  <mergeCells count="4">
    <mergeCell ref="A3:K3"/>
    <mergeCell ref="A4:K4"/>
    <mergeCell ref="A16:A17"/>
    <mergeCell ref="B16:B17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L6" sqref="L6"/>
    </sheetView>
  </sheetViews>
  <sheetFormatPr defaultColWidth="9.140625" defaultRowHeight="12.75"/>
  <sheetData>
    <row r="2" spans="1:7" ht="12.75">
      <c r="A2" s="236" t="s">
        <v>253</v>
      </c>
      <c r="B2" s="236"/>
      <c r="C2" s="236"/>
      <c r="D2" s="236"/>
      <c r="E2" s="236"/>
      <c r="F2" s="236"/>
      <c r="G2" s="236"/>
    </row>
    <row r="3" spans="1:7" ht="73.5" customHeight="1">
      <c r="A3" s="237" t="s">
        <v>56</v>
      </c>
      <c r="B3" s="237"/>
      <c r="C3" s="237"/>
      <c r="D3" s="237"/>
      <c r="E3" s="237"/>
      <c r="F3" s="237"/>
      <c r="G3" s="237"/>
    </row>
    <row r="5" spans="1:7" ht="52.5" customHeight="1">
      <c r="A5" s="264" t="s">
        <v>57</v>
      </c>
      <c r="B5" s="264"/>
      <c r="C5" s="264"/>
      <c r="D5" s="264"/>
      <c r="E5" s="264"/>
      <c r="F5" s="264"/>
      <c r="G5" s="264"/>
    </row>
  </sheetData>
  <sheetProtection/>
  <mergeCells count="3">
    <mergeCell ref="A2:G2"/>
    <mergeCell ref="A3:G3"/>
    <mergeCell ref="A5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7"/>
  <sheetViews>
    <sheetView zoomScalePageLayoutView="0" workbookViewId="0" topLeftCell="A49">
      <selection activeCell="D70" sqref="D70"/>
    </sheetView>
  </sheetViews>
  <sheetFormatPr defaultColWidth="9.140625" defaultRowHeight="12.75"/>
  <cols>
    <col min="1" max="1" width="4.8515625" style="0" customWidth="1"/>
    <col min="2" max="2" width="28.7109375" style="0" customWidth="1"/>
    <col min="3" max="4" width="14.8515625" style="0" customWidth="1"/>
    <col min="5" max="5" width="15.421875" style="0" customWidth="1"/>
    <col min="6" max="6" width="14.8515625" style="0" customWidth="1"/>
    <col min="7" max="7" width="15.421875" style="0" customWidth="1"/>
    <col min="8" max="8" width="14.28125" style="0" customWidth="1"/>
    <col min="9" max="9" width="13.57421875" style="0" customWidth="1"/>
    <col min="10" max="10" width="18.00390625" style="0" customWidth="1"/>
    <col min="11" max="11" width="15.421875" style="0" customWidth="1"/>
    <col min="12" max="12" width="13.140625" style="0" customWidth="1"/>
    <col min="13" max="13" width="12.140625" style="0" customWidth="1"/>
    <col min="14" max="14" width="14.28125" style="0" customWidth="1"/>
    <col min="15" max="16" width="12.140625" style="0" customWidth="1"/>
    <col min="17" max="26" width="14.140625" style="0" customWidth="1"/>
  </cols>
  <sheetData>
    <row r="2" spans="1:5" ht="12.75">
      <c r="A2" s="277" t="s">
        <v>259</v>
      </c>
      <c r="B2" s="277"/>
      <c r="C2" s="277"/>
      <c r="D2" s="277"/>
      <c r="E2" s="217"/>
    </row>
    <row r="3" spans="1:5" ht="12.75">
      <c r="A3" s="226" t="s">
        <v>260</v>
      </c>
      <c r="B3" s="226"/>
      <c r="C3" s="226"/>
      <c r="D3" s="226"/>
      <c r="E3" s="217"/>
    </row>
    <row r="4" spans="1:4" ht="12.75">
      <c r="A4" s="278"/>
      <c r="B4" s="278"/>
      <c r="C4" s="278"/>
      <c r="D4" s="278"/>
    </row>
    <row r="5" spans="1:4" ht="51">
      <c r="A5" s="21" t="s">
        <v>108</v>
      </c>
      <c r="B5" s="21" t="s">
        <v>255</v>
      </c>
      <c r="C5" s="22" t="s">
        <v>257</v>
      </c>
      <c r="D5" s="21" t="s">
        <v>258</v>
      </c>
    </row>
    <row r="6" spans="1:4" ht="20.25" customHeight="1">
      <c r="A6" s="161"/>
      <c r="B6" s="266" t="s">
        <v>256</v>
      </c>
      <c r="C6" s="41">
        <v>2014</v>
      </c>
      <c r="D6" s="41">
        <v>17548.5</v>
      </c>
    </row>
    <row r="7" spans="1:4" ht="21.75" customHeight="1">
      <c r="A7" s="161"/>
      <c r="B7" s="266"/>
      <c r="C7" s="41">
        <v>2015</v>
      </c>
      <c r="D7" s="227">
        <v>14690</v>
      </c>
    </row>
    <row r="8" spans="1:4" ht="20.25" customHeight="1">
      <c r="A8" s="161"/>
      <c r="B8" s="266"/>
      <c r="C8" s="41">
        <v>2016</v>
      </c>
      <c r="D8" s="41">
        <v>17394.6</v>
      </c>
    </row>
    <row r="10" ht="12.75">
      <c r="A10" s="217" t="s">
        <v>340</v>
      </c>
    </row>
    <row r="13" ht="12.75">
      <c r="B13" s="217" t="s">
        <v>271</v>
      </c>
    </row>
    <row r="15" spans="1:14" ht="12.75">
      <c r="A15" s="267" t="s">
        <v>108</v>
      </c>
      <c r="B15" s="267" t="s">
        <v>270</v>
      </c>
      <c r="C15" s="270" t="s">
        <v>264</v>
      </c>
      <c r="D15" s="270"/>
      <c r="E15" s="270"/>
      <c r="F15" s="270" t="s">
        <v>267</v>
      </c>
      <c r="G15" s="270"/>
      <c r="H15" s="270"/>
      <c r="I15" s="270" t="s">
        <v>268</v>
      </c>
      <c r="J15" s="270"/>
      <c r="K15" s="270"/>
      <c r="L15" s="270" t="s">
        <v>269</v>
      </c>
      <c r="M15" s="270"/>
      <c r="N15" s="270"/>
    </row>
    <row r="16" spans="1:14" ht="12.75">
      <c r="A16" s="268"/>
      <c r="B16" s="268"/>
      <c r="C16" s="265" t="s">
        <v>62</v>
      </c>
      <c r="D16" s="265"/>
      <c r="E16" s="271" t="s">
        <v>63</v>
      </c>
      <c r="F16" s="265" t="s">
        <v>62</v>
      </c>
      <c r="G16" s="265"/>
      <c r="H16" s="271" t="s">
        <v>63</v>
      </c>
      <c r="I16" s="265" t="s">
        <v>62</v>
      </c>
      <c r="J16" s="265"/>
      <c r="K16" s="271" t="s">
        <v>63</v>
      </c>
      <c r="L16" s="265" t="s">
        <v>62</v>
      </c>
      <c r="M16" s="265"/>
      <c r="N16" s="271" t="s">
        <v>63</v>
      </c>
    </row>
    <row r="17" spans="1:14" ht="64.5" customHeight="1">
      <c r="A17" s="268"/>
      <c r="B17" s="268"/>
      <c r="C17" s="228" t="s">
        <v>262</v>
      </c>
      <c r="D17" s="228" t="s">
        <v>263</v>
      </c>
      <c r="E17" s="271"/>
      <c r="F17" s="228" t="s">
        <v>262</v>
      </c>
      <c r="G17" s="228" t="s">
        <v>263</v>
      </c>
      <c r="H17" s="271"/>
      <c r="I17" s="228" t="s">
        <v>262</v>
      </c>
      <c r="J17" s="228" t="s">
        <v>263</v>
      </c>
      <c r="K17" s="271"/>
      <c r="L17" s="228" t="s">
        <v>262</v>
      </c>
      <c r="M17" s="228" t="s">
        <v>263</v>
      </c>
      <c r="N17" s="271"/>
    </row>
    <row r="18" spans="1:14" ht="12.75">
      <c r="A18" s="263"/>
      <c r="B18" s="263"/>
      <c r="C18" s="161" t="s">
        <v>265</v>
      </c>
      <c r="D18" s="161" t="s">
        <v>266</v>
      </c>
      <c r="E18" s="161"/>
      <c r="F18" s="161" t="s">
        <v>265</v>
      </c>
      <c r="G18" s="161" t="s">
        <v>266</v>
      </c>
      <c r="H18" s="161"/>
      <c r="I18" s="161" t="s">
        <v>265</v>
      </c>
      <c r="J18" s="161" t="s">
        <v>266</v>
      </c>
      <c r="K18" s="161"/>
      <c r="L18" s="161" t="s">
        <v>265</v>
      </c>
      <c r="M18" s="161" t="s">
        <v>266</v>
      </c>
      <c r="N18" s="161"/>
    </row>
    <row r="19" spans="1:14" ht="12.75">
      <c r="A19" s="41"/>
      <c r="B19" s="41">
        <v>1</v>
      </c>
      <c r="C19" s="41">
        <v>2</v>
      </c>
      <c r="D19" s="41">
        <v>3</v>
      </c>
      <c r="E19" s="41">
        <v>4</v>
      </c>
      <c r="F19" s="41">
        <v>5</v>
      </c>
      <c r="G19" s="41">
        <v>6</v>
      </c>
      <c r="H19" s="41">
        <v>7</v>
      </c>
      <c r="I19" s="41">
        <v>8</v>
      </c>
      <c r="J19" s="41">
        <v>9</v>
      </c>
      <c r="K19" s="41">
        <v>10</v>
      </c>
      <c r="L19" s="41">
        <v>11</v>
      </c>
      <c r="M19" s="41">
        <v>12</v>
      </c>
      <c r="N19" s="41">
        <v>13</v>
      </c>
    </row>
    <row r="20" spans="1:14" ht="63" customHeight="1">
      <c r="A20" s="229"/>
      <c r="B20" s="21" t="s">
        <v>272</v>
      </c>
      <c r="C20" s="22">
        <v>166.8359</v>
      </c>
      <c r="D20" s="22">
        <v>0.02225</v>
      </c>
      <c r="E20" s="22">
        <v>0.31752</v>
      </c>
      <c r="F20" s="22">
        <v>167.9658</v>
      </c>
      <c r="G20" s="22">
        <v>0.02414</v>
      </c>
      <c r="H20" s="22">
        <v>0.31942</v>
      </c>
      <c r="I20" s="22">
        <v>128.5337</v>
      </c>
      <c r="J20" s="22">
        <v>0.13142</v>
      </c>
      <c r="K20" s="22">
        <v>0.35968</v>
      </c>
      <c r="L20" s="22">
        <v>129.1037</v>
      </c>
      <c r="M20" s="22">
        <v>0.13142</v>
      </c>
      <c r="N20" s="22">
        <v>0.35968</v>
      </c>
    </row>
    <row r="22" spans="1:10" ht="12.75">
      <c r="A22" s="277" t="s">
        <v>341</v>
      </c>
      <c r="B22" s="277"/>
      <c r="C22" s="277"/>
      <c r="D22" s="277"/>
      <c r="E22" s="277"/>
      <c r="F22" s="277"/>
      <c r="G22" s="277"/>
      <c r="H22" s="277"/>
      <c r="I22" s="277"/>
      <c r="J22" s="277"/>
    </row>
    <row r="24" spans="1:10" ht="12.75">
      <c r="A24" s="277" t="s">
        <v>283</v>
      </c>
      <c r="B24" s="277"/>
      <c r="C24" s="277"/>
      <c r="D24" s="277"/>
      <c r="E24" s="277"/>
      <c r="F24" s="277"/>
      <c r="G24" s="277"/>
      <c r="H24" s="277"/>
      <c r="I24" s="277"/>
      <c r="J24" s="277"/>
    </row>
    <row r="25" spans="2:10" ht="12.75">
      <c r="B25" s="277" t="s">
        <v>284</v>
      </c>
      <c r="C25" s="277"/>
      <c r="D25" s="277"/>
      <c r="E25" s="277"/>
      <c r="F25" s="277"/>
      <c r="G25" s="277"/>
      <c r="H25" s="277"/>
      <c r="I25" s="277"/>
      <c r="J25" s="277"/>
    </row>
    <row r="27" spans="1:11" ht="165.75">
      <c r="A27" s="271" t="s">
        <v>108</v>
      </c>
      <c r="B27" s="271" t="s">
        <v>255</v>
      </c>
      <c r="C27" s="265" t="s">
        <v>257</v>
      </c>
      <c r="D27" s="21" t="s">
        <v>274</v>
      </c>
      <c r="E27" s="21" t="s">
        <v>275</v>
      </c>
      <c r="F27" s="21" t="s">
        <v>276</v>
      </c>
      <c r="G27" s="21" t="s">
        <v>277</v>
      </c>
      <c r="H27" s="21" t="s">
        <v>278</v>
      </c>
      <c r="I27" s="21" t="s">
        <v>279</v>
      </c>
      <c r="J27" s="21" t="s">
        <v>280</v>
      </c>
      <c r="K27" s="15"/>
    </row>
    <row r="28" spans="1:10" ht="12.75">
      <c r="A28" s="271"/>
      <c r="B28" s="271"/>
      <c r="C28" s="265"/>
      <c r="D28" s="41" t="s">
        <v>281</v>
      </c>
      <c r="E28" s="41" t="s">
        <v>282</v>
      </c>
      <c r="F28" s="41" t="s">
        <v>282</v>
      </c>
      <c r="G28" s="41" t="s">
        <v>282</v>
      </c>
      <c r="H28" s="41"/>
      <c r="I28" s="41"/>
      <c r="J28" s="41"/>
    </row>
    <row r="29" spans="1:10" ht="12.75">
      <c r="A29" s="270"/>
      <c r="B29" s="266" t="s">
        <v>256</v>
      </c>
      <c r="C29" s="41">
        <v>2014</v>
      </c>
      <c r="D29" s="41">
        <v>0.6965</v>
      </c>
      <c r="E29" s="41"/>
      <c r="F29" s="41"/>
      <c r="G29" s="41"/>
      <c r="H29" s="41">
        <v>2.17</v>
      </c>
      <c r="I29" s="41">
        <v>0.1618</v>
      </c>
      <c r="J29" s="41">
        <v>1.0102</v>
      </c>
    </row>
    <row r="30" spans="1:10" ht="12.75">
      <c r="A30" s="270"/>
      <c r="B30" s="266"/>
      <c r="C30" s="41">
        <v>2015</v>
      </c>
      <c r="D30" s="41"/>
      <c r="E30" s="41">
        <v>1</v>
      </c>
      <c r="F30" s="41">
        <v>0.75</v>
      </c>
      <c r="G30" s="41">
        <v>2</v>
      </c>
      <c r="H30" s="41">
        <v>9.66</v>
      </c>
      <c r="I30" s="41">
        <v>0.1593</v>
      </c>
      <c r="J30" s="41">
        <v>1.0102</v>
      </c>
    </row>
    <row r="31" spans="1:10" ht="12.75">
      <c r="A31" s="270"/>
      <c r="B31" s="266"/>
      <c r="C31" s="41">
        <v>2016</v>
      </c>
      <c r="D31" s="41"/>
      <c r="E31" s="41">
        <v>1</v>
      </c>
      <c r="F31" s="41">
        <v>0.75</v>
      </c>
      <c r="G31" s="41">
        <v>2</v>
      </c>
      <c r="H31" s="41">
        <v>9.66</v>
      </c>
      <c r="I31" s="41">
        <v>0.1568</v>
      </c>
      <c r="J31" s="41">
        <v>1.0102</v>
      </c>
    </row>
    <row r="33" spans="2:11" ht="12.75">
      <c r="B33" s="276" t="s">
        <v>342</v>
      </c>
      <c r="C33" s="276"/>
      <c r="D33" s="276"/>
      <c r="E33" s="276"/>
      <c r="F33" s="276"/>
      <c r="G33" s="276"/>
      <c r="H33" s="276"/>
      <c r="I33" s="276"/>
      <c r="J33" s="276"/>
      <c r="K33" s="276"/>
    </row>
    <row r="35" spans="2:7" ht="12.75">
      <c r="B35" s="217" t="s">
        <v>290</v>
      </c>
      <c r="C35" s="217"/>
      <c r="D35" s="217"/>
      <c r="E35" s="217"/>
      <c r="F35" s="217"/>
      <c r="G35" s="217"/>
    </row>
    <row r="36" spans="2:7" ht="12.75">
      <c r="B36" s="277" t="s">
        <v>343</v>
      </c>
      <c r="C36" s="277"/>
      <c r="D36" s="277"/>
      <c r="E36" s="277"/>
      <c r="F36" s="277"/>
      <c r="G36" s="277"/>
    </row>
    <row r="39" spans="1:6" ht="14.25" customHeight="1">
      <c r="A39" s="272"/>
      <c r="B39" s="267" t="s">
        <v>270</v>
      </c>
      <c r="C39" s="265" t="s">
        <v>344</v>
      </c>
      <c r="D39" s="275"/>
      <c r="E39" s="275"/>
      <c r="F39" s="275"/>
    </row>
    <row r="40" spans="1:6" ht="25.5" customHeight="1">
      <c r="A40" s="273"/>
      <c r="B40" s="268"/>
      <c r="C40" s="271" t="s">
        <v>286</v>
      </c>
      <c r="D40" s="275"/>
      <c r="E40" s="265" t="s">
        <v>287</v>
      </c>
      <c r="F40" s="265"/>
    </row>
    <row r="41" spans="1:6" ht="25.5">
      <c r="A41" s="273"/>
      <c r="B41" s="268"/>
      <c r="C41" s="230" t="s">
        <v>345</v>
      </c>
      <c r="D41" s="230" t="s">
        <v>346</v>
      </c>
      <c r="E41" s="230" t="s">
        <v>345</v>
      </c>
      <c r="F41" s="230" t="s">
        <v>346</v>
      </c>
    </row>
    <row r="42" spans="1:6" ht="12.75">
      <c r="A42" s="274"/>
      <c r="B42" s="21">
        <v>1</v>
      </c>
      <c r="C42" s="41">
        <v>2</v>
      </c>
      <c r="D42" s="41">
        <v>3</v>
      </c>
      <c r="E42" s="41">
        <v>4</v>
      </c>
      <c r="F42" s="41">
        <v>5</v>
      </c>
    </row>
    <row r="43" spans="1:6" ht="38.25">
      <c r="A43" s="161"/>
      <c r="B43" s="21" t="s">
        <v>272</v>
      </c>
      <c r="C43" s="22">
        <v>1.61</v>
      </c>
      <c r="D43" s="22">
        <v>2.49</v>
      </c>
      <c r="E43" s="161"/>
      <c r="F43" s="161"/>
    </row>
    <row r="45" ht="12.75">
      <c r="A45" s="217" t="s">
        <v>347</v>
      </c>
    </row>
    <row r="47" spans="1:6" ht="14.25">
      <c r="A47" s="272"/>
      <c r="B47" s="267" t="s">
        <v>270</v>
      </c>
      <c r="C47" s="265" t="s">
        <v>348</v>
      </c>
      <c r="D47" s="275"/>
      <c r="E47" s="275"/>
      <c r="F47" s="275"/>
    </row>
    <row r="48" spans="1:6" ht="12.75">
      <c r="A48" s="273"/>
      <c r="B48" s="268"/>
      <c r="C48" s="271" t="s">
        <v>286</v>
      </c>
      <c r="D48" s="275"/>
      <c r="E48" s="265" t="s">
        <v>287</v>
      </c>
      <c r="F48" s="265"/>
    </row>
    <row r="49" spans="1:6" ht="25.5">
      <c r="A49" s="273"/>
      <c r="B49" s="268"/>
      <c r="C49" s="230" t="s">
        <v>345</v>
      </c>
      <c r="D49" s="230" t="s">
        <v>346</v>
      </c>
      <c r="E49" s="230" t="s">
        <v>345</v>
      </c>
      <c r="F49" s="230" t="s">
        <v>346</v>
      </c>
    </row>
    <row r="50" spans="1:6" ht="12.75">
      <c r="A50" s="274"/>
      <c r="B50" s="21">
        <v>1</v>
      </c>
      <c r="C50" s="41">
        <v>2</v>
      </c>
      <c r="D50" s="41">
        <v>3</v>
      </c>
      <c r="E50" s="41">
        <v>4</v>
      </c>
      <c r="F50" s="41">
        <v>5</v>
      </c>
    </row>
    <row r="51" spans="1:6" ht="38.25">
      <c r="A51" s="161"/>
      <c r="B51" s="21" t="s">
        <v>272</v>
      </c>
      <c r="C51" s="22">
        <v>2.15</v>
      </c>
      <c r="D51" s="22">
        <v>2.26</v>
      </c>
      <c r="E51" s="161"/>
      <c r="F51" s="161"/>
    </row>
    <row r="53" ht="12.75">
      <c r="A53" s="217" t="s">
        <v>349</v>
      </c>
    </row>
    <row r="56" ht="12.75">
      <c r="B56" s="217" t="s">
        <v>350</v>
      </c>
    </row>
    <row r="58" spans="1:6" ht="18" customHeight="1">
      <c r="A58" s="270"/>
      <c r="B58" s="271" t="s">
        <v>272</v>
      </c>
      <c r="C58" s="265" t="s">
        <v>295</v>
      </c>
      <c r="D58" s="265" t="s">
        <v>296</v>
      </c>
      <c r="E58" s="265" t="s">
        <v>297</v>
      </c>
      <c r="F58" s="265"/>
    </row>
    <row r="59" spans="1:6" ht="43.5" customHeight="1">
      <c r="A59" s="270"/>
      <c r="B59" s="271"/>
      <c r="C59" s="265"/>
      <c r="D59" s="265"/>
      <c r="E59" s="21" t="s">
        <v>351</v>
      </c>
      <c r="F59" s="21" t="s">
        <v>352</v>
      </c>
    </row>
    <row r="60" spans="1:6" ht="24.75" customHeight="1">
      <c r="A60" s="270"/>
      <c r="B60" s="271"/>
      <c r="C60" s="266" t="s">
        <v>300</v>
      </c>
      <c r="D60" s="266"/>
      <c r="E60" s="266"/>
      <c r="F60" s="266"/>
    </row>
    <row r="61" spans="1:6" ht="25.5">
      <c r="A61" s="270"/>
      <c r="B61" s="271"/>
      <c r="C61" s="218" t="s">
        <v>301</v>
      </c>
      <c r="D61" s="41">
        <v>2015</v>
      </c>
      <c r="E61" s="41">
        <v>190.3</v>
      </c>
      <c r="F61" s="41">
        <v>201.53</v>
      </c>
    </row>
    <row r="63" ht="12.75">
      <c r="A63" s="217" t="s">
        <v>353</v>
      </c>
    </row>
    <row r="67" spans="1:6" ht="12.75">
      <c r="A67" s="217" t="s">
        <v>331</v>
      </c>
      <c r="B67" s="217"/>
      <c r="C67" s="217"/>
      <c r="D67" s="217"/>
      <c r="E67" s="217"/>
      <c r="F67" s="217"/>
    </row>
    <row r="68" spans="1:6" ht="12.75">
      <c r="A68" s="217"/>
      <c r="B68" s="217" t="s">
        <v>332</v>
      </c>
      <c r="C68" s="217"/>
      <c r="D68" s="217"/>
      <c r="E68" s="217"/>
      <c r="F68" s="217"/>
    </row>
    <row r="70" spans="2:6" ht="57" customHeight="1">
      <c r="B70" s="267" t="s">
        <v>272</v>
      </c>
      <c r="C70" s="231" t="s">
        <v>357</v>
      </c>
      <c r="D70" s="218" t="s">
        <v>355</v>
      </c>
      <c r="E70" s="218" t="s">
        <v>356</v>
      </c>
      <c r="F70" s="219"/>
    </row>
    <row r="71" spans="2:5" ht="44.25" customHeight="1">
      <c r="B71" s="268"/>
      <c r="C71" s="218" t="s">
        <v>335</v>
      </c>
      <c r="D71" s="218"/>
      <c r="E71" s="218"/>
    </row>
    <row r="72" spans="2:5" ht="51.75" customHeight="1">
      <c r="B72" s="268"/>
      <c r="C72" s="220" t="s">
        <v>336</v>
      </c>
      <c r="D72" s="221"/>
      <c r="E72" s="222"/>
    </row>
    <row r="73" spans="2:5" ht="51">
      <c r="B73" s="263"/>
      <c r="C73" s="218" t="s">
        <v>337</v>
      </c>
      <c r="D73" s="221"/>
      <c r="E73" s="218"/>
    </row>
    <row r="74" spans="2:5" ht="12.75">
      <c r="B74" s="223"/>
      <c r="C74" s="224"/>
      <c r="D74" s="225"/>
      <c r="E74" s="224"/>
    </row>
    <row r="75" spans="2:5" ht="28.5" customHeight="1">
      <c r="B75" s="269" t="s">
        <v>338</v>
      </c>
      <c r="C75" s="269"/>
      <c r="D75" s="269"/>
      <c r="E75" s="269"/>
    </row>
    <row r="77" ht="12.75">
      <c r="A77" s="217" t="s">
        <v>354</v>
      </c>
    </row>
  </sheetData>
  <sheetProtection/>
  <mergeCells count="45">
    <mergeCell ref="H16:H17"/>
    <mergeCell ref="I16:J16"/>
    <mergeCell ref="K16:K17"/>
    <mergeCell ref="L16:M16"/>
    <mergeCell ref="A2:D2"/>
    <mergeCell ref="A4:D4"/>
    <mergeCell ref="B6:B8"/>
    <mergeCell ref="A15:A18"/>
    <mergeCell ref="B15:B18"/>
    <mergeCell ref="C15:E15"/>
    <mergeCell ref="N16:N17"/>
    <mergeCell ref="A22:J22"/>
    <mergeCell ref="A24:J24"/>
    <mergeCell ref="B25:J25"/>
    <mergeCell ref="F15:H15"/>
    <mergeCell ref="I15:K15"/>
    <mergeCell ref="L15:N15"/>
    <mergeCell ref="C16:D16"/>
    <mergeCell ref="E16:E17"/>
    <mergeCell ref="F16:G16"/>
    <mergeCell ref="C40:D40"/>
    <mergeCell ref="E40:F40"/>
    <mergeCell ref="A27:A28"/>
    <mergeCell ref="B27:B28"/>
    <mergeCell ref="C27:C28"/>
    <mergeCell ref="A29:A31"/>
    <mergeCell ref="B29:B31"/>
    <mergeCell ref="A47:A50"/>
    <mergeCell ref="B47:B49"/>
    <mergeCell ref="C47:F47"/>
    <mergeCell ref="C48:D48"/>
    <mergeCell ref="E48:F48"/>
    <mergeCell ref="B33:K33"/>
    <mergeCell ref="B36:G36"/>
    <mergeCell ref="A39:A42"/>
    <mergeCell ref="B39:B41"/>
    <mergeCell ref="C39:F39"/>
    <mergeCell ref="E58:F58"/>
    <mergeCell ref="C60:F60"/>
    <mergeCell ref="B70:B73"/>
    <mergeCell ref="B75:E75"/>
    <mergeCell ref="A58:A61"/>
    <mergeCell ref="B58:B61"/>
    <mergeCell ref="C58:C59"/>
    <mergeCell ref="D58:D5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77"/>
  <sheetViews>
    <sheetView tabSelected="1" zoomScalePageLayoutView="0" workbookViewId="0" topLeftCell="A61">
      <selection activeCell="G72" sqref="G72"/>
    </sheetView>
  </sheetViews>
  <sheetFormatPr defaultColWidth="9.140625" defaultRowHeight="12.75"/>
  <cols>
    <col min="1" max="1" width="3.140625" style="0" customWidth="1"/>
    <col min="2" max="2" width="21.00390625" style="0" customWidth="1"/>
    <col min="3" max="3" width="10.140625" style="0" customWidth="1"/>
    <col min="4" max="4" width="12.28125" style="0" customWidth="1"/>
    <col min="5" max="5" width="11.421875" style="0" customWidth="1"/>
    <col min="6" max="6" width="12.7109375" style="0" customWidth="1"/>
    <col min="7" max="7" width="13.57421875" style="0" customWidth="1"/>
    <col min="8" max="8" width="10.140625" style="0" customWidth="1"/>
    <col min="9" max="9" width="11.140625" style="0" customWidth="1"/>
    <col min="10" max="10" width="12.7109375" style="0" customWidth="1"/>
    <col min="11" max="11" width="11.421875" style="0" customWidth="1"/>
    <col min="12" max="12" width="9.57421875" style="0" customWidth="1"/>
    <col min="13" max="13" width="10.57421875" style="0" customWidth="1"/>
    <col min="14" max="14" width="11.00390625" style="0" customWidth="1"/>
    <col min="15" max="16" width="12.140625" style="0" customWidth="1"/>
    <col min="17" max="26" width="14.140625" style="0" customWidth="1"/>
  </cols>
  <sheetData>
    <row r="2" spans="1:14" ht="12.75">
      <c r="A2" s="281" t="s">
        <v>259</v>
      </c>
      <c r="B2" s="281"/>
      <c r="C2" s="281"/>
      <c r="D2" s="281"/>
      <c r="E2" s="198"/>
      <c r="F2" s="199"/>
      <c r="G2" s="199"/>
      <c r="H2" s="199"/>
      <c r="I2" s="199"/>
      <c r="J2" s="199"/>
      <c r="K2" s="199"/>
      <c r="L2" s="199"/>
      <c r="M2" s="199"/>
      <c r="N2" s="199"/>
    </row>
    <row r="3" spans="1:14" ht="12.75">
      <c r="A3" s="200" t="s">
        <v>260</v>
      </c>
      <c r="B3" s="200"/>
      <c r="C3" s="200"/>
      <c r="D3" s="200"/>
      <c r="E3" s="198"/>
      <c r="F3" s="199"/>
      <c r="G3" s="199"/>
      <c r="H3" s="199"/>
      <c r="I3" s="199"/>
      <c r="J3" s="199"/>
      <c r="K3" s="199"/>
      <c r="L3" s="199"/>
      <c r="M3" s="199"/>
      <c r="N3" s="199"/>
    </row>
    <row r="4" spans="1:14" ht="12.75">
      <c r="A4" s="290"/>
      <c r="B4" s="290"/>
      <c r="C4" s="290"/>
      <c r="D4" s="290"/>
      <c r="E4" s="199"/>
      <c r="F4" s="199"/>
      <c r="G4" s="199"/>
      <c r="H4" s="199"/>
      <c r="I4" s="199"/>
      <c r="J4" s="199"/>
      <c r="K4" s="199"/>
      <c r="L4" s="199"/>
      <c r="M4" s="199"/>
      <c r="N4" s="199"/>
    </row>
    <row r="5" spans="1:14" ht="45">
      <c r="A5" s="201" t="s">
        <v>108</v>
      </c>
      <c r="B5" s="201" t="s">
        <v>255</v>
      </c>
      <c r="C5" s="202" t="s">
        <v>257</v>
      </c>
      <c r="D5" s="201" t="s">
        <v>258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</row>
    <row r="6" spans="1:14" ht="20.25" customHeight="1">
      <c r="A6" s="203"/>
      <c r="B6" s="279" t="s">
        <v>256</v>
      </c>
      <c r="C6" s="205">
        <v>2014</v>
      </c>
      <c r="D6" s="205">
        <v>17548.5</v>
      </c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ht="21.75" customHeight="1">
      <c r="A7" s="203"/>
      <c r="B7" s="279"/>
      <c r="C7" s="205">
        <v>2015</v>
      </c>
      <c r="D7" s="205">
        <v>16905.7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20.25" customHeight="1">
      <c r="A8" s="203"/>
      <c r="B8" s="279"/>
      <c r="C8" s="205">
        <v>2016</v>
      </c>
      <c r="D8" s="205">
        <v>17321.2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9" spans="1:14" ht="12.75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</row>
    <row r="10" spans="1:14" ht="12.75">
      <c r="A10" s="198" t="s">
        <v>261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ht="12.7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</row>
    <row r="12" spans="1:14" ht="12.75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ht="12.75">
      <c r="A13" s="199"/>
      <c r="B13" s="198" t="s">
        <v>271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ht="12.75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</row>
    <row r="15" spans="1:14" ht="12.75">
      <c r="A15" s="288" t="s">
        <v>108</v>
      </c>
      <c r="B15" s="288" t="s">
        <v>270</v>
      </c>
      <c r="C15" s="291" t="s">
        <v>264</v>
      </c>
      <c r="D15" s="291"/>
      <c r="E15" s="291"/>
      <c r="F15" s="291" t="s">
        <v>267</v>
      </c>
      <c r="G15" s="291"/>
      <c r="H15" s="291"/>
      <c r="I15" s="291" t="s">
        <v>268</v>
      </c>
      <c r="J15" s="291"/>
      <c r="K15" s="291"/>
      <c r="L15" s="291" t="s">
        <v>269</v>
      </c>
      <c r="M15" s="291"/>
      <c r="N15" s="291"/>
    </row>
    <row r="16" spans="1:14" ht="12.75">
      <c r="A16" s="289"/>
      <c r="B16" s="289"/>
      <c r="C16" s="292" t="s">
        <v>62</v>
      </c>
      <c r="D16" s="292"/>
      <c r="E16" s="285" t="s">
        <v>63</v>
      </c>
      <c r="F16" s="292" t="s">
        <v>62</v>
      </c>
      <c r="G16" s="292"/>
      <c r="H16" s="285" t="s">
        <v>63</v>
      </c>
      <c r="I16" s="292" t="s">
        <v>62</v>
      </c>
      <c r="J16" s="292"/>
      <c r="K16" s="285" t="s">
        <v>63</v>
      </c>
      <c r="L16" s="292" t="s">
        <v>62</v>
      </c>
      <c r="M16" s="292"/>
      <c r="N16" s="285" t="s">
        <v>63</v>
      </c>
    </row>
    <row r="17" spans="1:14" ht="64.5" customHeight="1">
      <c r="A17" s="289"/>
      <c r="B17" s="289"/>
      <c r="C17" s="206" t="s">
        <v>262</v>
      </c>
      <c r="D17" s="206" t="s">
        <v>263</v>
      </c>
      <c r="E17" s="285"/>
      <c r="F17" s="206" t="s">
        <v>262</v>
      </c>
      <c r="G17" s="206" t="s">
        <v>263</v>
      </c>
      <c r="H17" s="285"/>
      <c r="I17" s="206" t="s">
        <v>262</v>
      </c>
      <c r="J17" s="206" t="s">
        <v>263</v>
      </c>
      <c r="K17" s="285"/>
      <c r="L17" s="206" t="s">
        <v>262</v>
      </c>
      <c r="M17" s="206" t="s">
        <v>263</v>
      </c>
      <c r="N17" s="285"/>
    </row>
    <row r="18" spans="1:14" ht="12.75">
      <c r="A18" s="293"/>
      <c r="B18" s="293"/>
      <c r="C18" s="203" t="s">
        <v>265</v>
      </c>
      <c r="D18" s="203" t="s">
        <v>266</v>
      </c>
      <c r="E18" s="203"/>
      <c r="F18" s="203" t="s">
        <v>265</v>
      </c>
      <c r="G18" s="203" t="s">
        <v>266</v>
      </c>
      <c r="H18" s="203"/>
      <c r="I18" s="203" t="s">
        <v>265</v>
      </c>
      <c r="J18" s="203" t="s">
        <v>266</v>
      </c>
      <c r="K18" s="203"/>
      <c r="L18" s="203" t="s">
        <v>265</v>
      </c>
      <c r="M18" s="203" t="s">
        <v>266</v>
      </c>
      <c r="N18" s="203"/>
    </row>
    <row r="19" spans="1:14" ht="12.75">
      <c r="A19" s="205"/>
      <c r="B19" s="205">
        <v>1</v>
      </c>
      <c r="C19" s="205">
        <v>2</v>
      </c>
      <c r="D19" s="205">
        <v>3</v>
      </c>
      <c r="E19" s="205">
        <v>4</v>
      </c>
      <c r="F19" s="205">
        <v>5</v>
      </c>
      <c r="G19" s="205">
        <v>6</v>
      </c>
      <c r="H19" s="205">
        <v>7</v>
      </c>
      <c r="I19" s="205">
        <v>8</v>
      </c>
      <c r="J19" s="205">
        <v>9</v>
      </c>
      <c r="K19" s="205">
        <v>10</v>
      </c>
      <c r="L19" s="205">
        <v>11</v>
      </c>
      <c r="M19" s="205">
        <v>12</v>
      </c>
      <c r="N19" s="205">
        <v>13</v>
      </c>
    </row>
    <row r="20" spans="1:14" ht="63" customHeight="1">
      <c r="A20" s="207"/>
      <c r="B20" s="201" t="s">
        <v>272</v>
      </c>
      <c r="C20" s="202">
        <v>166.8359</v>
      </c>
      <c r="D20" s="202">
        <v>0.02225</v>
      </c>
      <c r="E20" s="202">
        <v>0.31752</v>
      </c>
      <c r="F20" s="202">
        <v>167.9658</v>
      </c>
      <c r="G20" s="202">
        <v>0.02414</v>
      </c>
      <c r="H20" s="202">
        <v>0.31942</v>
      </c>
      <c r="I20" s="202">
        <v>160.7251</v>
      </c>
      <c r="J20" s="202">
        <v>0.02413</v>
      </c>
      <c r="K20" s="202">
        <v>0.30862</v>
      </c>
      <c r="L20" s="202">
        <v>161.8136</v>
      </c>
      <c r="M20" s="202">
        <v>0.02614</v>
      </c>
      <c r="N20" s="202">
        <v>0.31062</v>
      </c>
    </row>
    <row r="21" spans="1:14" ht="12.75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</row>
    <row r="22" spans="1:14" ht="12.75">
      <c r="A22" s="281" t="s">
        <v>273</v>
      </c>
      <c r="B22" s="281"/>
      <c r="C22" s="281"/>
      <c r="D22" s="281"/>
      <c r="E22" s="281"/>
      <c r="F22" s="281"/>
      <c r="G22" s="281"/>
      <c r="H22" s="281"/>
      <c r="I22" s="281"/>
      <c r="J22" s="281"/>
      <c r="K22" s="199"/>
      <c r="L22" s="199"/>
      <c r="M22" s="199"/>
      <c r="N22" s="199"/>
    </row>
    <row r="23" spans="1:14" ht="12.75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</row>
    <row r="24" spans="1:14" ht="12.75">
      <c r="A24" s="281" t="s">
        <v>283</v>
      </c>
      <c r="B24" s="281"/>
      <c r="C24" s="281"/>
      <c r="D24" s="281"/>
      <c r="E24" s="281"/>
      <c r="F24" s="281"/>
      <c r="G24" s="281"/>
      <c r="H24" s="281"/>
      <c r="I24" s="281"/>
      <c r="J24" s="281"/>
      <c r="K24" s="199"/>
      <c r="L24" s="199"/>
      <c r="M24" s="199"/>
      <c r="N24" s="199"/>
    </row>
    <row r="25" spans="1:14" ht="12.75">
      <c r="A25" s="199"/>
      <c r="B25" s="281" t="s">
        <v>284</v>
      </c>
      <c r="C25" s="281"/>
      <c r="D25" s="281"/>
      <c r="E25" s="281"/>
      <c r="F25" s="281"/>
      <c r="G25" s="281"/>
      <c r="H25" s="281"/>
      <c r="I25" s="281"/>
      <c r="J25" s="281"/>
      <c r="K25" s="199"/>
      <c r="L25" s="199"/>
      <c r="M25" s="199"/>
      <c r="N25" s="199"/>
    </row>
    <row r="26" spans="1:14" ht="12.7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</row>
    <row r="27" spans="1:14" ht="146.25">
      <c r="A27" s="285" t="s">
        <v>108</v>
      </c>
      <c r="B27" s="285" t="s">
        <v>255</v>
      </c>
      <c r="C27" s="292" t="s">
        <v>257</v>
      </c>
      <c r="D27" s="201" t="s">
        <v>274</v>
      </c>
      <c r="E27" s="201" t="s">
        <v>275</v>
      </c>
      <c r="F27" s="201" t="s">
        <v>276</v>
      </c>
      <c r="G27" s="201" t="s">
        <v>277</v>
      </c>
      <c r="H27" s="201" t="s">
        <v>278</v>
      </c>
      <c r="I27" s="201" t="s">
        <v>279</v>
      </c>
      <c r="J27" s="201" t="s">
        <v>280</v>
      </c>
      <c r="K27" s="208"/>
      <c r="L27" s="199"/>
      <c r="M27" s="199"/>
      <c r="N27" s="199"/>
    </row>
    <row r="28" spans="1:14" ht="12.75">
      <c r="A28" s="285"/>
      <c r="B28" s="285"/>
      <c r="C28" s="292"/>
      <c r="D28" s="205" t="s">
        <v>281</v>
      </c>
      <c r="E28" s="205" t="s">
        <v>282</v>
      </c>
      <c r="F28" s="205" t="s">
        <v>282</v>
      </c>
      <c r="G28" s="205" t="s">
        <v>282</v>
      </c>
      <c r="H28" s="205"/>
      <c r="I28" s="205"/>
      <c r="J28" s="205"/>
      <c r="K28" s="199"/>
      <c r="L28" s="199"/>
      <c r="M28" s="199"/>
      <c r="N28" s="199"/>
    </row>
    <row r="29" spans="1:14" ht="12.75">
      <c r="A29" s="291"/>
      <c r="B29" s="279" t="s">
        <v>256</v>
      </c>
      <c r="C29" s="205">
        <v>2014</v>
      </c>
      <c r="D29" s="205">
        <v>0.6965</v>
      </c>
      <c r="E29" s="205"/>
      <c r="F29" s="205"/>
      <c r="G29" s="205"/>
      <c r="H29" s="205">
        <v>2.17</v>
      </c>
      <c r="I29" s="205">
        <v>0.1618</v>
      </c>
      <c r="J29" s="205">
        <v>1.0102</v>
      </c>
      <c r="K29" s="199"/>
      <c r="L29" s="199"/>
      <c r="M29" s="199"/>
      <c r="N29" s="199"/>
    </row>
    <row r="30" spans="1:14" ht="27" customHeight="1">
      <c r="A30" s="291"/>
      <c r="B30" s="279"/>
      <c r="C30" s="205">
        <v>2015</v>
      </c>
      <c r="D30" s="205"/>
      <c r="E30" s="205">
        <v>1</v>
      </c>
      <c r="F30" s="205">
        <v>0.75</v>
      </c>
      <c r="G30" s="205">
        <v>2</v>
      </c>
      <c r="H30" s="205">
        <v>2.17</v>
      </c>
      <c r="I30" s="205">
        <v>0.1593</v>
      </c>
      <c r="J30" s="205">
        <v>1.0102</v>
      </c>
      <c r="K30" s="199"/>
      <c r="L30" s="199"/>
      <c r="M30" s="199"/>
      <c r="N30" s="199"/>
    </row>
    <row r="31" spans="1:14" ht="22.5" customHeight="1">
      <c r="A31" s="291"/>
      <c r="B31" s="279"/>
      <c r="C31" s="205">
        <v>2016</v>
      </c>
      <c r="D31" s="205"/>
      <c r="E31" s="205">
        <v>1</v>
      </c>
      <c r="F31" s="205">
        <v>0.75</v>
      </c>
      <c r="G31" s="205">
        <v>2</v>
      </c>
      <c r="H31" s="205">
        <v>2.17</v>
      </c>
      <c r="I31" s="205">
        <v>0.1568</v>
      </c>
      <c r="J31" s="205">
        <v>1.0102</v>
      </c>
      <c r="K31" s="199"/>
      <c r="L31" s="199"/>
      <c r="M31" s="199"/>
      <c r="N31" s="199"/>
    </row>
    <row r="32" spans="1:14" ht="22.5" customHeight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</row>
    <row r="33" spans="1:14" ht="12.75">
      <c r="A33" s="199"/>
      <c r="B33" s="280" t="s">
        <v>285</v>
      </c>
      <c r="C33" s="280"/>
      <c r="D33" s="280"/>
      <c r="E33" s="280"/>
      <c r="F33" s="280"/>
      <c r="G33" s="280"/>
      <c r="H33" s="280"/>
      <c r="I33" s="280"/>
      <c r="J33" s="280"/>
      <c r="K33" s="280"/>
      <c r="L33" s="199"/>
      <c r="M33" s="199"/>
      <c r="N33" s="199"/>
    </row>
    <row r="34" spans="1:14" ht="12.75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</row>
    <row r="35" spans="1:14" ht="12.75">
      <c r="A35" s="199"/>
      <c r="B35" s="198" t="s">
        <v>290</v>
      </c>
      <c r="C35" s="198"/>
      <c r="D35" s="198"/>
      <c r="E35" s="198"/>
      <c r="F35" s="198"/>
      <c r="G35" s="198"/>
      <c r="H35" s="199"/>
      <c r="I35" s="199"/>
      <c r="J35" s="199"/>
      <c r="K35" s="199"/>
      <c r="L35" s="199"/>
      <c r="M35" s="199"/>
      <c r="N35" s="199"/>
    </row>
    <row r="36" spans="1:14" ht="12.75">
      <c r="A36" s="199"/>
      <c r="B36" s="281" t="s">
        <v>291</v>
      </c>
      <c r="C36" s="281"/>
      <c r="D36" s="281"/>
      <c r="E36" s="281"/>
      <c r="F36" s="281"/>
      <c r="G36" s="281"/>
      <c r="H36" s="199"/>
      <c r="I36" s="199"/>
      <c r="J36" s="199"/>
      <c r="K36" s="199"/>
      <c r="L36" s="199"/>
      <c r="M36" s="199"/>
      <c r="N36" s="199"/>
    </row>
    <row r="37" spans="1:14" ht="12.75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</row>
    <row r="38" spans="1:14" ht="12.75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</row>
    <row r="39" spans="1:14" ht="24" customHeight="1">
      <c r="A39" s="294"/>
      <c r="B39" s="288" t="s">
        <v>270</v>
      </c>
      <c r="C39" s="282" t="s">
        <v>328</v>
      </c>
      <c r="D39" s="283"/>
      <c r="E39" s="283"/>
      <c r="F39" s="284"/>
      <c r="G39" s="199"/>
      <c r="H39" s="199"/>
      <c r="I39" s="199"/>
      <c r="J39" s="199"/>
      <c r="K39" s="199"/>
      <c r="L39" s="199"/>
      <c r="M39" s="199"/>
      <c r="N39" s="199"/>
    </row>
    <row r="40" spans="1:14" ht="25.5" customHeight="1">
      <c r="A40" s="295"/>
      <c r="B40" s="289"/>
      <c r="C40" s="285" t="s">
        <v>286</v>
      </c>
      <c r="D40" s="286"/>
      <c r="E40" s="282" t="s">
        <v>287</v>
      </c>
      <c r="F40" s="287"/>
      <c r="G40" s="199"/>
      <c r="H40" s="199"/>
      <c r="I40" s="199"/>
      <c r="J40" s="199"/>
      <c r="K40" s="199"/>
      <c r="L40" s="199"/>
      <c r="M40" s="199"/>
      <c r="N40" s="199"/>
    </row>
    <row r="41" spans="1:14" ht="33.75">
      <c r="A41" s="295"/>
      <c r="B41" s="289"/>
      <c r="C41" s="209" t="s">
        <v>288</v>
      </c>
      <c r="D41" s="209" t="s">
        <v>289</v>
      </c>
      <c r="E41" s="209" t="s">
        <v>288</v>
      </c>
      <c r="F41" s="209" t="s">
        <v>289</v>
      </c>
      <c r="G41" s="199"/>
      <c r="H41" s="199"/>
      <c r="I41" s="199"/>
      <c r="J41" s="199"/>
      <c r="K41" s="199"/>
      <c r="L41" s="199"/>
      <c r="M41" s="199"/>
      <c r="N41" s="199"/>
    </row>
    <row r="42" spans="1:14" ht="12.75">
      <c r="A42" s="296"/>
      <c r="B42" s="201">
        <v>1</v>
      </c>
      <c r="C42" s="205">
        <v>2</v>
      </c>
      <c r="D42" s="205">
        <v>3</v>
      </c>
      <c r="E42" s="205">
        <v>4</v>
      </c>
      <c r="F42" s="205">
        <v>5</v>
      </c>
      <c r="G42" s="199"/>
      <c r="H42" s="199"/>
      <c r="I42" s="199"/>
      <c r="J42" s="199"/>
      <c r="K42" s="199"/>
      <c r="L42" s="199"/>
      <c r="M42" s="199"/>
      <c r="N42" s="199"/>
    </row>
    <row r="43" spans="1:14" ht="33.75">
      <c r="A43" s="203"/>
      <c r="B43" s="201" t="s">
        <v>272</v>
      </c>
      <c r="C43" s="202">
        <v>1.61</v>
      </c>
      <c r="D43" s="202">
        <v>1.61</v>
      </c>
      <c r="E43" s="203"/>
      <c r="F43" s="203"/>
      <c r="G43" s="199"/>
      <c r="H43" s="199"/>
      <c r="I43" s="199"/>
      <c r="J43" s="199"/>
      <c r="K43" s="199"/>
      <c r="L43" s="199"/>
      <c r="M43" s="199"/>
      <c r="N43" s="199"/>
    </row>
    <row r="44" spans="1:14" ht="12.75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</row>
    <row r="45" spans="1:14" ht="12.75">
      <c r="A45" s="198" t="s">
        <v>292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</row>
    <row r="46" spans="1:14" ht="12.75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</row>
    <row r="47" spans="1:14" ht="12.75">
      <c r="A47" s="294"/>
      <c r="B47" s="288" t="s">
        <v>270</v>
      </c>
      <c r="C47" s="292" t="s">
        <v>329</v>
      </c>
      <c r="D47" s="286"/>
      <c r="E47" s="286"/>
      <c r="F47" s="286"/>
      <c r="G47" s="199"/>
      <c r="H47" s="199"/>
      <c r="I47" s="199"/>
      <c r="J47" s="199"/>
      <c r="K47" s="199"/>
      <c r="L47" s="199"/>
      <c r="M47" s="199"/>
      <c r="N47" s="199"/>
    </row>
    <row r="48" spans="1:14" ht="24.75" customHeight="1">
      <c r="A48" s="295"/>
      <c r="B48" s="289"/>
      <c r="C48" s="285" t="s">
        <v>286</v>
      </c>
      <c r="D48" s="286"/>
      <c r="E48" s="282" t="s">
        <v>287</v>
      </c>
      <c r="F48" s="287"/>
      <c r="G48" s="199"/>
      <c r="H48" s="199"/>
      <c r="I48" s="199"/>
      <c r="J48" s="199"/>
      <c r="K48" s="199"/>
      <c r="L48" s="199"/>
      <c r="M48" s="199"/>
      <c r="N48" s="199"/>
    </row>
    <row r="49" spans="1:14" ht="33.75">
      <c r="A49" s="295"/>
      <c r="B49" s="289"/>
      <c r="C49" s="209" t="s">
        <v>288</v>
      </c>
      <c r="D49" s="209" t="s">
        <v>289</v>
      </c>
      <c r="E49" s="209" t="s">
        <v>288</v>
      </c>
      <c r="F49" s="209" t="s">
        <v>289</v>
      </c>
      <c r="G49" s="199"/>
      <c r="H49" s="199"/>
      <c r="I49" s="199"/>
      <c r="J49" s="199"/>
      <c r="K49" s="199"/>
      <c r="L49" s="199"/>
      <c r="M49" s="199"/>
      <c r="N49" s="199"/>
    </row>
    <row r="50" spans="1:14" ht="12.75">
      <c r="A50" s="296"/>
      <c r="B50" s="201">
        <v>1</v>
      </c>
      <c r="C50" s="205">
        <v>2</v>
      </c>
      <c r="D50" s="205">
        <v>3</v>
      </c>
      <c r="E50" s="205">
        <v>4</v>
      </c>
      <c r="F50" s="205">
        <v>5</v>
      </c>
      <c r="G50" s="199"/>
      <c r="H50" s="199"/>
      <c r="I50" s="199"/>
      <c r="J50" s="199"/>
      <c r="K50" s="199"/>
      <c r="L50" s="199"/>
      <c r="M50" s="199"/>
      <c r="N50" s="199"/>
    </row>
    <row r="51" spans="1:14" ht="33.75">
      <c r="A51" s="203"/>
      <c r="B51" s="201" t="s">
        <v>272</v>
      </c>
      <c r="C51" s="202">
        <v>2.15</v>
      </c>
      <c r="D51" s="202">
        <v>2.15</v>
      </c>
      <c r="E51" s="203"/>
      <c r="F51" s="203"/>
      <c r="G51" s="199"/>
      <c r="H51" s="199"/>
      <c r="I51" s="199"/>
      <c r="J51" s="199"/>
      <c r="K51" s="199"/>
      <c r="L51" s="199"/>
      <c r="M51" s="199"/>
      <c r="N51" s="199"/>
    </row>
    <row r="52" spans="1:14" ht="12.75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</row>
    <row r="53" spans="1:14" ht="12.75">
      <c r="A53" s="198" t="s">
        <v>293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</row>
    <row r="54" spans="1:14" ht="12.7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  <row r="55" spans="1:14" ht="12.75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</row>
    <row r="56" spans="1:14" ht="12.75">
      <c r="A56" s="199"/>
      <c r="B56" s="198" t="s">
        <v>294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</row>
    <row r="57" spans="1:14" ht="12.75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</row>
    <row r="58" spans="1:14" ht="18" customHeight="1">
      <c r="A58" s="291"/>
      <c r="B58" s="285" t="s">
        <v>272</v>
      </c>
      <c r="C58" s="292" t="s">
        <v>295</v>
      </c>
      <c r="D58" s="292" t="s">
        <v>296</v>
      </c>
      <c r="E58" s="292" t="s">
        <v>297</v>
      </c>
      <c r="F58" s="292"/>
      <c r="G58" s="199"/>
      <c r="H58" s="199"/>
      <c r="I58" s="199"/>
      <c r="J58" s="199"/>
      <c r="K58" s="199"/>
      <c r="L58" s="199"/>
      <c r="M58" s="199"/>
      <c r="N58" s="199"/>
    </row>
    <row r="59" spans="1:14" ht="43.5" customHeight="1">
      <c r="A59" s="291"/>
      <c r="B59" s="285"/>
      <c r="C59" s="292"/>
      <c r="D59" s="292"/>
      <c r="E59" s="201" t="s">
        <v>298</v>
      </c>
      <c r="F59" s="201" t="s">
        <v>299</v>
      </c>
      <c r="G59" s="199"/>
      <c r="H59" s="199"/>
      <c r="I59" s="199"/>
      <c r="J59" s="199"/>
      <c r="K59" s="199"/>
      <c r="L59" s="199"/>
      <c r="M59" s="199"/>
      <c r="N59" s="199"/>
    </row>
    <row r="60" spans="1:14" ht="24.75" customHeight="1">
      <c r="A60" s="291"/>
      <c r="B60" s="285"/>
      <c r="C60" s="279" t="s">
        <v>300</v>
      </c>
      <c r="D60" s="279"/>
      <c r="E60" s="279"/>
      <c r="F60" s="279"/>
      <c r="G60" s="199"/>
      <c r="H60" s="199"/>
      <c r="I60" s="199"/>
      <c r="J60" s="199"/>
      <c r="K60" s="199"/>
      <c r="L60" s="199"/>
      <c r="M60" s="199"/>
      <c r="N60" s="199"/>
    </row>
    <row r="61" spans="1:14" ht="33.75">
      <c r="A61" s="291"/>
      <c r="B61" s="285"/>
      <c r="C61" s="204" t="s">
        <v>301</v>
      </c>
      <c r="D61" s="205">
        <v>2014</v>
      </c>
      <c r="E61" s="205">
        <v>184.2</v>
      </c>
      <c r="F61" s="205">
        <v>190.3</v>
      </c>
      <c r="G61" s="199"/>
      <c r="H61" s="199"/>
      <c r="I61" s="199"/>
      <c r="J61" s="199"/>
      <c r="K61" s="199"/>
      <c r="L61" s="199"/>
      <c r="M61" s="199"/>
      <c r="N61" s="199"/>
    </row>
    <row r="62" spans="1:14" ht="12.75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</row>
    <row r="63" spans="1:14" ht="12.75">
      <c r="A63" s="198" t="s">
        <v>302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</row>
    <row r="64" spans="1:14" ht="12.75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</row>
    <row r="65" spans="1:14" ht="12.75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</row>
    <row r="66" spans="1:14" ht="12.75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</row>
    <row r="67" spans="1:6" ht="12.75">
      <c r="A67" s="217" t="s">
        <v>331</v>
      </c>
      <c r="B67" s="217"/>
      <c r="C67" s="217"/>
      <c r="D67" s="217"/>
      <c r="E67" s="217"/>
      <c r="F67" s="217"/>
    </row>
    <row r="68" spans="1:6" ht="12.75">
      <c r="A68" s="217"/>
      <c r="B68" s="217" t="s">
        <v>332</v>
      </c>
      <c r="C68" s="217"/>
      <c r="D68" s="217"/>
      <c r="E68" s="217"/>
      <c r="F68" s="217"/>
    </row>
    <row r="70" spans="2:6" ht="105" customHeight="1">
      <c r="B70" s="267" t="s">
        <v>272</v>
      </c>
      <c r="C70" s="231" t="s">
        <v>358</v>
      </c>
      <c r="D70" s="218" t="s">
        <v>333</v>
      </c>
      <c r="E70" s="218" t="s">
        <v>334</v>
      </c>
      <c r="F70" s="219"/>
    </row>
    <row r="71" spans="2:5" ht="54" customHeight="1">
      <c r="B71" s="268"/>
      <c r="C71" s="218" t="s">
        <v>335</v>
      </c>
      <c r="D71" s="218"/>
      <c r="E71" s="218">
        <v>85.55</v>
      </c>
    </row>
    <row r="72" spans="2:5" ht="66.75" customHeight="1">
      <c r="B72" s="268"/>
      <c r="C72" s="220" t="s">
        <v>336</v>
      </c>
      <c r="D72" s="221">
        <v>12.04</v>
      </c>
      <c r="E72" s="222"/>
    </row>
    <row r="73" spans="2:5" ht="69.75" customHeight="1">
      <c r="B73" s="263"/>
      <c r="C73" s="218" t="s">
        <v>337</v>
      </c>
      <c r="D73" s="221">
        <v>898</v>
      </c>
      <c r="E73" s="218"/>
    </row>
    <row r="74" spans="2:5" ht="12.75">
      <c r="B74" s="223"/>
      <c r="C74" s="224"/>
      <c r="D74" s="225"/>
      <c r="E74" s="224"/>
    </row>
    <row r="75" spans="2:5" ht="25.5" customHeight="1">
      <c r="B75" s="269" t="s">
        <v>338</v>
      </c>
      <c r="C75" s="269"/>
      <c r="D75" s="269"/>
      <c r="E75" s="269"/>
    </row>
    <row r="77" ht="12.75">
      <c r="A77" s="217" t="s">
        <v>339</v>
      </c>
    </row>
  </sheetData>
  <sheetProtection/>
  <mergeCells count="45">
    <mergeCell ref="B58:B61"/>
    <mergeCell ref="A58:A61"/>
    <mergeCell ref="C58:C59"/>
    <mergeCell ref="D58:D59"/>
    <mergeCell ref="E58:F58"/>
    <mergeCell ref="A27:A28"/>
    <mergeCell ref="A22:J22"/>
    <mergeCell ref="B25:J25"/>
    <mergeCell ref="A24:J24"/>
    <mergeCell ref="A39:A42"/>
    <mergeCell ref="A47:A50"/>
    <mergeCell ref="B47:B49"/>
    <mergeCell ref="C47:F47"/>
    <mergeCell ref="C48:D48"/>
    <mergeCell ref="E48:F48"/>
    <mergeCell ref="L15:N15"/>
    <mergeCell ref="L16:M16"/>
    <mergeCell ref="N16:N17"/>
    <mergeCell ref="B15:B18"/>
    <mergeCell ref="I15:K15"/>
    <mergeCell ref="I16:J16"/>
    <mergeCell ref="F15:H15"/>
    <mergeCell ref="F16:G16"/>
    <mergeCell ref="H16:H17"/>
    <mergeCell ref="K16:K17"/>
    <mergeCell ref="A2:D2"/>
    <mergeCell ref="A4:D4"/>
    <mergeCell ref="B29:B31"/>
    <mergeCell ref="A29:A31"/>
    <mergeCell ref="C15:E15"/>
    <mergeCell ref="C16:D16"/>
    <mergeCell ref="E16:E17"/>
    <mergeCell ref="A15:A18"/>
    <mergeCell ref="C27:C28"/>
    <mergeCell ref="B27:B28"/>
    <mergeCell ref="B70:B73"/>
    <mergeCell ref="B75:E75"/>
    <mergeCell ref="B6:B8"/>
    <mergeCell ref="B33:K33"/>
    <mergeCell ref="B36:G36"/>
    <mergeCell ref="C39:F39"/>
    <mergeCell ref="C40:D40"/>
    <mergeCell ref="E40:F40"/>
    <mergeCell ref="B39:B41"/>
    <mergeCell ref="C60:F60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1.140625" style="0" customWidth="1"/>
    <col min="2" max="2" width="17.28125" style="0" customWidth="1"/>
    <col min="3" max="3" width="13.421875" style="0" customWidth="1"/>
    <col min="4" max="5" width="16.28125" style="0" customWidth="1"/>
  </cols>
  <sheetData>
    <row r="2" ht="12.75">
      <c r="A2" s="17" t="s">
        <v>28</v>
      </c>
    </row>
    <row r="5" spans="1:5" ht="12.75">
      <c r="A5" s="300" t="s">
        <v>253</v>
      </c>
      <c r="B5" s="300"/>
      <c r="C5" s="300"/>
      <c r="D5" s="300"/>
      <c r="E5" s="300"/>
    </row>
    <row r="6" spans="1:5" ht="12.75">
      <c r="A6" s="301" t="s">
        <v>58</v>
      </c>
      <c r="B6" s="301"/>
      <c r="C6" s="301"/>
      <c r="D6" s="301"/>
      <c r="E6" s="301"/>
    </row>
    <row r="7" spans="1:5" ht="12.75">
      <c r="A7" s="301" t="s">
        <v>59</v>
      </c>
      <c r="B7" s="301"/>
      <c r="C7" s="301"/>
      <c r="D7" s="301"/>
      <c r="E7" s="301"/>
    </row>
    <row r="8" spans="1:5" ht="12.75">
      <c r="A8" s="301" t="s">
        <v>60</v>
      </c>
      <c r="B8" s="301"/>
      <c r="C8" s="301"/>
      <c r="D8" s="301"/>
      <c r="E8" s="301"/>
    </row>
    <row r="9" spans="1:5" ht="12.75">
      <c r="A9" s="29"/>
      <c r="B9" s="29"/>
      <c r="C9" s="29"/>
      <c r="D9" s="29"/>
      <c r="E9" s="29"/>
    </row>
    <row r="10" spans="1:5" ht="12.75">
      <c r="A10" s="297"/>
      <c r="B10" s="297"/>
      <c r="C10" s="297"/>
      <c r="D10" s="297"/>
      <c r="E10" s="297"/>
    </row>
    <row r="11" spans="1:5" ht="25.5">
      <c r="A11" s="297" t="s">
        <v>61</v>
      </c>
      <c r="B11" s="298" t="s">
        <v>62</v>
      </c>
      <c r="C11" s="298"/>
      <c r="D11" s="30" t="s">
        <v>63</v>
      </c>
      <c r="E11" s="299" t="s">
        <v>64</v>
      </c>
    </row>
    <row r="12" spans="1:5" ht="12.75">
      <c r="A12" s="297"/>
      <c r="B12" s="31" t="s">
        <v>65</v>
      </c>
      <c r="C12" s="32" t="s">
        <v>66</v>
      </c>
      <c r="D12" s="32" t="s">
        <v>66</v>
      </c>
      <c r="E12" s="299"/>
    </row>
    <row r="13" spans="1:5" ht="69.75" customHeight="1">
      <c r="A13" s="297"/>
      <c r="B13" s="33">
        <v>264695.1</v>
      </c>
      <c r="C13" s="34">
        <v>0</v>
      </c>
      <c r="D13" s="34">
        <v>466.9</v>
      </c>
      <c r="E13" s="299"/>
    </row>
  </sheetData>
  <sheetProtection/>
  <mergeCells count="8">
    <mergeCell ref="A10:E10"/>
    <mergeCell ref="A11:A13"/>
    <mergeCell ref="B11:C11"/>
    <mergeCell ref="E11:E13"/>
    <mergeCell ref="A5:E5"/>
    <mergeCell ref="A6:E6"/>
    <mergeCell ref="A7:E7"/>
    <mergeCell ref="A8:E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29.7109375" style="0" customWidth="1"/>
    <col min="4" max="4" width="22.8515625" style="0" customWidth="1"/>
  </cols>
  <sheetData>
    <row r="2" spans="1:8" ht="12.75">
      <c r="A2" s="59" t="s">
        <v>193</v>
      </c>
      <c r="B2" s="59"/>
      <c r="C2" s="58"/>
      <c r="D2" s="58"/>
      <c r="E2" s="60"/>
      <c r="F2" s="60"/>
      <c r="G2" s="60"/>
      <c r="H2" s="60"/>
    </row>
    <row r="3" spans="1:8" ht="12.75">
      <c r="A3" s="58"/>
      <c r="B3" s="58"/>
      <c r="C3" s="58"/>
      <c r="D3" s="58"/>
      <c r="E3" s="60"/>
      <c r="F3" s="60"/>
      <c r="G3" s="60"/>
      <c r="H3" s="60"/>
    </row>
    <row r="4" spans="1:8" ht="12.75">
      <c r="A4" s="58"/>
      <c r="B4" s="304" t="str">
        <f>IF('[1]Таблица 1'!B4:H4&lt;&gt;"",'[1]Таблица 1'!B4:H4,"")</f>
        <v>ООО "Энергосети Сибири"</v>
      </c>
      <c r="C4" s="304"/>
      <c r="D4" s="304"/>
      <c r="E4" s="60"/>
      <c r="F4" s="60"/>
      <c r="G4" s="60"/>
      <c r="H4" s="60"/>
    </row>
    <row r="5" spans="1:8" ht="12.75">
      <c r="A5" s="58"/>
      <c r="B5" s="305" t="s">
        <v>107</v>
      </c>
      <c r="C5" s="306"/>
      <c r="D5" s="306"/>
      <c r="E5" s="60"/>
      <c r="F5" s="60"/>
      <c r="G5" s="60"/>
      <c r="H5" s="60"/>
    </row>
    <row r="6" spans="1:8" ht="13.5" thickBot="1">
      <c r="A6" s="60"/>
      <c r="B6" s="60"/>
      <c r="C6" s="60"/>
      <c r="D6" s="60"/>
      <c r="E6" s="60"/>
      <c r="F6" s="60"/>
      <c r="G6" s="60"/>
      <c r="H6" s="60"/>
    </row>
    <row r="7" spans="1:8" ht="13.5" thickBot="1">
      <c r="A7" s="60"/>
      <c r="B7" s="307" t="s">
        <v>108</v>
      </c>
      <c r="C7" s="308" t="s">
        <v>109</v>
      </c>
      <c r="D7" s="89" t="s">
        <v>110</v>
      </c>
      <c r="E7" s="61"/>
      <c r="F7" s="61"/>
      <c r="G7" s="61"/>
      <c r="H7" s="60"/>
    </row>
    <row r="8" spans="1:8" ht="13.5" thickBot="1">
      <c r="A8" s="60"/>
      <c r="B8" s="307"/>
      <c r="C8" s="308"/>
      <c r="D8" s="62"/>
      <c r="E8" s="61"/>
      <c r="F8" s="61"/>
      <c r="G8" s="61"/>
      <c r="H8" s="60"/>
    </row>
    <row r="9" spans="1:8" ht="13.5" thickBot="1">
      <c r="A9" s="60"/>
      <c r="B9" s="63">
        <v>1</v>
      </c>
      <c r="C9" s="64">
        <v>2</v>
      </c>
      <c r="D9" s="65">
        <v>3</v>
      </c>
      <c r="E9" s="61"/>
      <c r="F9" s="61"/>
      <c r="G9" s="61"/>
      <c r="H9" s="60"/>
    </row>
    <row r="10" spans="1:8" ht="12.75">
      <c r="A10" s="60"/>
      <c r="B10" s="66">
        <v>1</v>
      </c>
      <c r="C10" s="302" t="s">
        <v>111</v>
      </c>
      <c r="D10" s="302"/>
      <c r="E10" s="61"/>
      <c r="F10" s="61"/>
      <c r="G10" s="61"/>
      <c r="H10" s="60"/>
    </row>
    <row r="11" spans="1:8" ht="12.75">
      <c r="A11" s="60"/>
      <c r="B11" s="67" t="s">
        <v>112</v>
      </c>
      <c r="C11" s="68" t="s">
        <v>113</v>
      </c>
      <c r="D11" s="69"/>
      <c r="E11" s="61"/>
      <c r="F11" s="61"/>
      <c r="G11" s="61"/>
      <c r="H11" s="60"/>
    </row>
    <row r="12" spans="1:8" ht="12.75">
      <c r="A12" s="60"/>
      <c r="B12" s="67" t="s">
        <v>114</v>
      </c>
      <c r="C12" s="70" t="s">
        <v>115</v>
      </c>
      <c r="D12" s="71"/>
      <c r="E12" s="61"/>
      <c r="F12" s="61"/>
      <c r="G12" s="61"/>
      <c r="H12" s="60"/>
    </row>
    <row r="13" spans="1:8" ht="12.75">
      <c r="A13" s="60"/>
      <c r="B13" s="67" t="s">
        <v>116</v>
      </c>
      <c r="C13" s="70" t="s">
        <v>117</v>
      </c>
      <c r="D13" s="71"/>
      <c r="E13" s="61"/>
      <c r="F13" s="61"/>
      <c r="G13" s="61"/>
      <c r="H13" s="60"/>
    </row>
    <row r="14" spans="1:9" ht="12.75">
      <c r="A14" s="60"/>
      <c r="B14" s="67" t="s">
        <v>118</v>
      </c>
      <c r="C14" s="70" t="s">
        <v>119</v>
      </c>
      <c r="D14" s="71"/>
      <c r="E14" s="61"/>
      <c r="F14" s="61"/>
      <c r="G14" s="61"/>
      <c r="H14" s="60"/>
      <c r="I14" s="59"/>
    </row>
    <row r="15" spans="1:8" ht="12.75">
      <c r="A15" s="60"/>
      <c r="B15" s="67" t="s">
        <v>120</v>
      </c>
      <c r="C15" s="70" t="s">
        <v>121</v>
      </c>
      <c r="D15" s="71"/>
      <c r="E15" s="61"/>
      <c r="F15" s="61"/>
      <c r="G15" s="61"/>
      <c r="H15" s="60"/>
    </row>
    <row r="16" spans="1:8" ht="12.75">
      <c r="A16" s="60"/>
      <c r="B16" s="67" t="s">
        <v>122</v>
      </c>
      <c r="C16" s="70" t="s">
        <v>123</v>
      </c>
      <c r="D16" s="71"/>
      <c r="E16" s="61"/>
      <c r="F16" s="61"/>
      <c r="G16" s="61"/>
      <c r="H16" s="60"/>
    </row>
    <row r="17" spans="1:8" ht="12.75">
      <c r="A17" s="60"/>
      <c r="B17" s="67" t="s">
        <v>124</v>
      </c>
      <c r="C17" s="70" t="s">
        <v>125</v>
      </c>
      <c r="D17" s="71"/>
      <c r="E17" s="61"/>
      <c r="F17" s="61"/>
      <c r="G17" s="61"/>
      <c r="H17" s="60"/>
    </row>
    <row r="18" spans="1:8" ht="12.75">
      <c r="A18" s="60"/>
      <c r="B18" s="67" t="s">
        <v>126</v>
      </c>
      <c r="C18" s="70" t="s">
        <v>127</v>
      </c>
      <c r="D18" s="71"/>
      <c r="E18" s="61"/>
      <c r="F18" s="61"/>
      <c r="G18" s="61"/>
      <c r="H18" s="60"/>
    </row>
    <row r="19" spans="1:8" ht="12.75">
      <c r="A19" s="60"/>
      <c r="B19" s="67" t="s">
        <v>128</v>
      </c>
      <c r="C19" s="70" t="s">
        <v>129</v>
      </c>
      <c r="D19" s="71"/>
      <c r="E19" s="61"/>
      <c r="F19" s="61"/>
      <c r="G19" s="61"/>
      <c r="H19" s="60"/>
    </row>
    <row r="20" spans="1:8" ht="12.75">
      <c r="A20" s="60"/>
      <c r="B20" s="67" t="s">
        <v>130</v>
      </c>
      <c r="C20" s="70" t="s">
        <v>131</v>
      </c>
      <c r="D20" s="71"/>
      <c r="E20" s="61"/>
      <c r="F20" s="61"/>
      <c r="G20" s="61"/>
      <c r="H20" s="60"/>
    </row>
    <row r="21" spans="1:8" ht="12.75">
      <c r="A21" s="60"/>
      <c r="B21" s="67" t="s">
        <v>132</v>
      </c>
      <c r="C21" s="70" t="s">
        <v>133</v>
      </c>
      <c r="D21" s="71"/>
      <c r="E21" s="61"/>
      <c r="F21" s="61"/>
      <c r="G21" s="61"/>
      <c r="H21" s="60"/>
    </row>
    <row r="22" spans="1:8" ht="12.75">
      <c r="A22" s="60"/>
      <c r="B22" s="67" t="s">
        <v>134</v>
      </c>
      <c r="C22" s="70" t="s">
        <v>135</v>
      </c>
      <c r="D22" s="71"/>
      <c r="E22" s="60"/>
      <c r="F22" s="60"/>
      <c r="G22" s="61"/>
      <c r="H22" s="60"/>
    </row>
    <row r="23" spans="1:8" ht="12.75">
      <c r="A23" s="60"/>
      <c r="B23" s="67" t="s">
        <v>136</v>
      </c>
      <c r="C23" s="70" t="s">
        <v>137</v>
      </c>
      <c r="D23" s="71">
        <v>3.1</v>
      </c>
      <c r="E23" s="61"/>
      <c r="F23" s="61"/>
      <c r="G23" s="61"/>
      <c r="H23" s="60"/>
    </row>
    <row r="24" spans="1:8" ht="12.75">
      <c r="A24" s="60"/>
      <c r="B24" s="67" t="s">
        <v>138</v>
      </c>
      <c r="C24" s="70" t="s">
        <v>139</v>
      </c>
      <c r="D24" s="71"/>
      <c r="E24" s="61"/>
      <c r="F24" s="61"/>
      <c r="G24" s="61"/>
      <c r="H24" s="60"/>
    </row>
    <row r="25" spans="1:8" ht="13.5">
      <c r="A25" s="60"/>
      <c r="B25" s="67" t="s">
        <v>140</v>
      </c>
      <c r="C25" s="72" t="s">
        <v>141</v>
      </c>
      <c r="D25" s="73">
        <f>SUM(D11:D24)</f>
        <v>3.1</v>
      </c>
      <c r="E25" s="61"/>
      <c r="F25" s="61"/>
      <c r="G25" s="61"/>
      <c r="H25" s="60"/>
    </row>
    <row r="26" spans="1:8" ht="12.75">
      <c r="A26" s="60"/>
      <c r="B26" s="67" t="s">
        <v>142</v>
      </c>
      <c r="C26" s="70" t="s">
        <v>143</v>
      </c>
      <c r="D26" s="71"/>
      <c r="E26" s="61"/>
      <c r="F26" s="61"/>
      <c r="G26" s="61"/>
      <c r="H26" s="60"/>
    </row>
    <row r="27" spans="1:8" ht="12.75">
      <c r="A27" s="60"/>
      <c r="B27" s="67" t="s">
        <v>144</v>
      </c>
      <c r="C27" s="70" t="s">
        <v>145</v>
      </c>
      <c r="D27" s="71"/>
      <c r="E27" s="61"/>
      <c r="F27" s="61"/>
      <c r="G27" s="61"/>
      <c r="H27" s="60"/>
    </row>
    <row r="28" spans="1:8" ht="12.75">
      <c r="A28" s="60"/>
      <c r="B28" s="67" t="s">
        <v>146</v>
      </c>
      <c r="C28" s="70" t="s">
        <v>147</v>
      </c>
      <c r="D28" s="71"/>
      <c r="E28" s="61"/>
      <c r="F28" s="61"/>
      <c r="G28" s="61"/>
      <c r="H28" s="60"/>
    </row>
    <row r="29" spans="1:8" ht="13.5">
      <c r="A29" s="60"/>
      <c r="B29" s="67" t="s">
        <v>148</v>
      </c>
      <c r="C29" s="72" t="s">
        <v>149</v>
      </c>
      <c r="D29" s="73">
        <f>SUM(D26:D28)</f>
        <v>0</v>
      </c>
      <c r="E29" s="61"/>
      <c r="F29" s="61"/>
      <c r="G29" s="61"/>
      <c r="H29" s="60"/>
    </row>
    <row r="30" spans="1:8" ht="13.5">
      <c r="A30" s="60"/>
      <c r="B30" s="67" t="s">
        <v>150</v>
      </c>
      <c r="C30" s="74" t="s">
        <v>151</v>
      </c>
      <c r="D30" s="75">
        <f>D29+D25</f>
        <v>3.1</v>
      </c>
      <c r="E30" s="61"/>
      <c r="F30" s="61"/>
      <c r="G30" s="61"/>
      <c r="H30" s="60"/>
    </row>
    <row r="31" spans="1:8" ht="12.75">
      <c r="A31" s="60"/>
      <c r="B31" s="76">
        <v>2</v>
      </c>
      <c r="C31" s="303" t="s">
        <v>152</v>
      </c>
      <c r="D31" s="303"/>
      <c r="E31" s="61"/>
      <c r="F31" s="61"/>
      <c r="G31" s="61"/>
      <c r="H31" s="60"/>
    </row>
    <row r="32" spans="1:8" ht="12.75">
      <c r="A32" s="60"/>
      <c r="B32" s="67" t="s">
        <v>153</v>
      </c>
      <c r="C32" s="68" t="s">
        <v>154</v>
      </c>
      <c r="D32" s="69"/>
      <c r="E32" s="61"/>
      <c r="F32" s="61"/>
      <c r="G32" s="61"/>
      <c r="H32" s="60"/>
    </row>
    <row r="33" spans="1:8" ht="12.75">
      <c r="A33" s="60"/>
      <c r="B33" s="67" t="s">
        <v>155</v>
      </c>
      <c r="C33" s="70" t="s">
        <v>156</v>
      </c>
      <c r="D33" s="71"/>
      <c r="E33" s="61"/>
      <c r="F33" s="61"/>
      <c r="G33" s="61"/>
      <c r="H33" s="60"/>
    </row>
    <row r="34" spans="1:8" ht="12.75">
      <c r="A34" s="60"/>
      <c r="B34" s="67" t="s">
        <v>157</v>
      </c>
      <c r="C34" s="70" t="s">
        <v>158</v>
      </c>
      <c r="D34" s="71"/>
      <c r="E34" s="61"/>
      <c r="F34" s="61"/>
      <c r="G34" s="61"/>
      <c r="H34" s="60"/>
    </row>
    <row r="35" spans="1:8" ht="12.75">
      <c r="A35" s="60"/>
      <c r="B35" s="67" t="s">
        <v>159</v>
      </c>
      <c r="C35" s="70" t="s">
        <v>133</v>
      </c>
      <c r="D35" s="71"/>
      <c r="E35" s="61"/>
      <c r="F35" s="61"/>
      <c r="G35" s="61"/>
      <c r="H35" s="60"/>
    </row>
    <row r="36" spans="1:8" ht="12.75">
      <c r="A36" s="60"/>
      <c r="B36" s="67" t="s">
        <v>160</v>
      </c>
      <c r="C36" s="70" t="s">
        <v>161</v>
      </c>
      <c r="D36" s="71"/>
      <c r="E36" s="61"/>
      <c r="F36" s="61"/>
      <c r="G36" s="61"/>
      <c r="H36" s="60"/>
    </row>
    <row r="37" spans="1:8" ht="12.75">
      <c r="A37" s="60"/>
      <c r="B37" s="67" t="s">
        <v>162</v>
      </c>
      <c r="C37" s="70" t="s">
        <v>163</v>
      </c>
      <c r="D37" s="71">
        <v>54.658</v>
      </c>
      <c r="E37" s="77"/>
      <c r="F37" s="61"/>
      <c r="G37" s="61"/>
      <c r="H37" s="60"/>
    </row>
    <row r="38" spans="1:8" ht="12.75">
      <c r="A38" s="60"/>
      <c r="B38" s="67" t="s">
        <v>164</v>
      </c>
      <c r="C38" s="70" t="s">
        <v>165</v>
      </c>
      <c r="D38" s="71"/>
      <c r="E38" s="61"/>
      <c r="F38" s="61"/>
      <c r="G38" s="61"/>
      <c r="H38" s="60"/>
    </row>
    <row r="39" spans="1:8" ht="13.5">
      <c r="A39" s="60"/>
      <c r="B39" s="67" t="s">
        <v>166</v>
      </c>
      <c r="C39" s="78" t="s">
        <v>141</v>
      </c>
      <c r="D39" s="73">
        <f>SUM(D32:D38)</f>
        <v>54.658</v>
      </c>
      <c r="E39" s="61"/>
      <c r="F39" s="61"/>
      <c r="G39" s="61"/>
      <c r="H39" s="60"/>
    </row>
    <row r="40" spans="1:8" ht="12.75">
      <c r="A40" s="60"/>
      <c r="B40" s="67" t="s">
        <v>167</v>
      </c>
      <c r="C40" s="79" t="s">
        <v>168</v>
      </c>
      <c r="D40" s="71"/>
      <c r="E40" s="61"/>
      <c r="F40" s="61"/>
      <c r="G40" s="61"/>
      <c r="H40" s="60"/>
    </row>
    <row r="41" spans="1:8" ht="12.75">
      <c r="A41" s="60"/>
      <c r="B41" s="67" t="s">
        <v>169</v>
      </c>
      <c r="C41" s="79" t="s">
        <v>170</v>
      </c>
      <c r="D41" s="71"/>
      <c r="E41" s="61"/>
      <c r="F41" s="61"/>
      <c r="G41" s="61"/>
      <c r="H41" s="60"/>
    </row>
    <row r="42" spans="1:8" ht="12.75">
      <c r="A42" s="60"/>
      <c r="B42" s="67" t="s">
        <v>171</v>
      </c>
      <c r="C42" s="79" t="s">
        <v>172</v>
      </c>
      <c r="D42" s="71">
        <v>39.94</v>
      </c>
      <c r="E42" s="80"/>
      <c r="F42" s="61"/>
      <c r="G42" s="61"/>
      <c r="H42" s="60"/>
    </row>
    <row r="43" spans="1:8" ht="13.5">
      <c r="A43" s="60"/>
      <c r="B43" s="67" t="s">
        <v>173</v>
      </c>
      <c r="C43" s="78" t="s">
        <v>149</v>
      </c>
      <c r="D43" s="73">
        <v>39.94</v>
      </c>
      <c r="E43" s="61"/>
      <c r="F43" s="61"/>
      <c r="G43" s="61"/>
      <c r="H43" s="60"/>
    </row>
    <row r="44" spans="1:8" ht="13.5">
      <c r="A44" s="60"/>
      <c r="B44" s="67" t="s">
        <v>174</v>
      </c>
      <c r="C44" s="78" t="s">
        <v>175</v>
      </c>
      <c r="D44" s="73">
        <f>D43+D39</f>
        <v>94.598</v>
      </c>
      <c r="E44" s="61"/>
      <c r="F44" s="61"/>
      <c r="G44" s="61"/>
      <c r="H44" s="60"/>
    </row>
    <row r="45" spans="1:8" ht="25.5">
      <c r="A45" s="60"/>
      <c r="B45" s="81">
        <v>3</v>
      </c>
      <c r="C45" s="82" t="s">
        <v>176</v>
      </c>
      <c r="D45" s="83">
        <f>D44+D30</f>
        <v>97.698</v>
      </c>
      <c r="E45" s="61"/>
      <c r="F45" s="61"/>
      <c r="G45" s="61"/>
      <c r="H45" s="60"/>
    </row>
    <row r="46" spans="1:8" ht="12.75">
      <c r="A46" s="60"/>
      <c r="B46" s="76">
        <v>4</v>
      </c>
      <c r="C46" s="303" t="s">
        <v>177</v>
      </c>
      <c r="D46" s="303"/>
      <c r="E46" s="61"/>
      <c r="F46" s="61"/>
      <c r="G46" s="61"/>
      <c r="H46" s="60"/>
    </row>
    <row r="47" spans="1:8" ht="12.75">
      <c r="A47" s="60"/>
      <c r="B47" s="67" t="s">
        <v>178</v>
      </c>
      <c r="C47" s="84" t="s">
        <v>115</v>
      </c>
      <c r="D47" s="69"/>
      <c r="E47" s="61"/>
      <c r="F47" s="61"/>
      <c r="G47" s="61"/>
      <c r="H47" s="60"/>
    </row>
    <row r="48" spans="1:8" ht="12.75">
      <c r="A48" s="60"/>
      <c r="B48" s="67" t="s">
        <v>179</v>
      </c>
      <c r="C48" s="79" t="s">
        <v>117</v>
      </c>
      <c r="D48" s="71"/>
      <c r="E48" s="61"/>
      <c r="F48" s="61"/>
      <c r="G48" s="61"/>
      <c r="H48" s="60"/>
    </row>
    <row r="49" spans="1:8" ht="12.75">
      <c r="A49" s="60"/>
      <c r="B49" s="67" t="s">
        <v>180</v>
      </c>
      <c r="C49" s="79" t="s">
        <v>119</v>
      </c>
      <c r="D49" s="71"/>
      <c r="E49" s="61"/>
      <c r="F49" s="61"/>
      <c r="G49" s="61"/>
      <c r="H49" s="60"/>
    </row>
    <row r="50" spans="1:8" ht="12.75">
      <c r="A50" s="60"/>
      <c r="B50" s="67" t="s">
        <v>181</v>
      </c>
      <c r="C50" s="79" t="s">
        <v>121</v>
      </c>
      <c r="D50" s="71"/>
      <c r="E50" s="61"/>
      <c r="F50" s="61"/>
      <c r="G50" s="61"/>
      <c r="H50" s="60"/>
    </row>
    <row r="51" spans="1:8" ht="12.75">
      <c r="A51" s="60"/>
      <c r="B51" s="67" t="s">
        <v>182</v>
      </c>
      <c r="C51" s="79" t="s">
        <v>123</v>
      </c>
      <c r="D51" s="71"/>
      <c r="E51" s="61"/>
      <c r="F51" s="61"/>
      <c r="G51" s="61"/>
      <c r="H51" s="60"/>
    </row>
    <row r="52" spans="1:8" ht="12.75">
      <c r="A52" s="60"/>
      <c r="B52" s="67" t="s">
        <v>183</v>
      </c>
      <c r="C52" s="79" t="s">
        <v>125</v>
      </c>
      <c r="D52" s="71"/>
      <c r="E52" s="61"/>
      <c r="F52" s="61"/>
      <c r="G52" s="61"/>
      <c r="H52" s="60"/>
    </row>
    <row r="53" spans="1:8" ht="12.75">
      <c r="A53" s="60"/>
      <c r="B53" s="67" t="s">
        <v>184</v>
      </c>
      <c r="C53" s="79" t="s">
        <v>127</v>
      </c>
      <c r="D53" s="71"/>
      <c r="E53" s="61"/>
      <c r="F53" s="61"/>
      <c r="G53" s="61"/>
      <c r="H53" s="60"/>
    </row>
    <row r="54" spans="1:8" ht="12.75">
      <c r="A54" s="60"/>
      <c r="B54" s="67" t="s">
        <v>185</v>
      </c>
      <c r="C54" s="79" t="s">
        <v>129</v>
      </c>
      <c r="D54" s="71"/>
      <c r="E54" s="61"/>
      <c r="F54" s="61"/>
      <c r="G54" s="61"/>
      <c r="H54" s="60"/>
    </row>
    <row r="55" spans="1:8" ht="12.75">
      <c r="A55" s="60"/>
      <c r="B55" s="67" t="s">
        <v>186</v>
      </c>
      <c r="C55" s="85" t="s">
        <v>131</v>
      </c>
      <c r="D55" s="71"/>
      <c r="E55" s="60"/>
      <c r="F55" s="60"/>
      <c r="G55" s="60"/>
      <c r="H55" s="60"/>
    </row>
    <row r="56" spans="1:8" ht="12.75">
      <c r="A56" s="60"/>
      <c r="B56" s="67" t="s">
        <v>187</v>
      </c>
      <c r="C56" s="85" t="s">
        <v>133</v>
      </c>
      <c r="D56" s="71"/>
      <c r="E56" s="60"/>
      <c r="F56" s="60"/>
      <c r="G56" s="60"/>
      <c r="H56" s="60"/>
    </row>
    <row r="57" spans="1:8" ht="12.75">
      <c r="A57" s="60"/>
      <c r="B57" s="67" t="s">
        <v>188</v>
      </c>
      <c r="C57" s="85" t="s">
        <v>135</v>
      </c>
      <c r="D57" s="71"/>
      <c r="E57" s="60"/>
      <c r="F57" s="60"/>
      <c r="G57" s="60"/>
      <c r="H57" s="60"/>
    </row>
    <row r="58" spans="1:8" ht="12.75">
      <c r="A58" s="60"/>
      <c r="B58" s="67" t="s">
        <v>189</v>
      </c>
      <c r="C58" s="85" t="s">
        <v>137</v>
      </c>
      <c r="D58" s="71"/>
      <c r="E58" s="60"/>
      <c r="F58" s="60"/>
      <c r="G58" s="60"/>
      <c r="H58" s="60"/>
    </row>
    <row r="59" spans="1:8" ht="12.75">
      <c r="A59" s="60"/>
      <c r="B59" s="67" t="s">
        <v>190</v>
      </c>
      <c r="C59" s="85" t="s">
        <v>139</v>
      </c>
      <c r="D59" s="71"/>
      <c r="E59" s="60"/>
      <c r="F59" s="60"/>
      <c r="G59" s="60"/>
      <c r="H59" s="60"/>
    </row>
    <row r="60" spans="1:8" ht="14.25" thickBot="1">
      <c r="A60" s="60"/>
      <c r="B60" s="86" t="s">
        <v>191</v>
      </c>
      <c r="C60" s="87" t="s">
        <v>192</v>
      </c>
      <c r="D60" s="88">
        <f>SUM(D47:D59)</f>
        <v>0</v>
      </c>
      <c r="E60" s="60"/>
      <c r="F60" s="60"/>
      <c r="G60" s="60"/>
      <c r="H60" s="60"/>
    </row>
  </sheetData>
  <sheetProtection/>
  <mergeCells count="7">
    <mergeCell ref="C10:D10"/>
    <mergeCell ref="C31:D31"/>
    <mergeCell ref="C46:D46"/>
    <mergeCell ref="B4:D4"/>
    <mergeCell ref="B5:D5"/>
    <mergeCell ref="B7:B8"/>
    <mergeCell ref="C7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2014-11-18T02:18:28Z</cp:lastPrinted>
  <dcterms:created xsi:type="dcterms:W3CDTF">1996-10-08T23:32:33Z</dcterms:created>
  <dcterms:modified xsi:type="dcterms:W3CDTF">2014-12-24T01:38:10Z</dcterms:modified>
  <cp:category/>
  <cp:version/>
  <cp:contentType/>
  <cp:contentStatus/>
</cp:coreProperties>
</file>